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61" documentId="13_ncr:1_{F6CB121F-512D-4AA6-A0C1-0FB36C537598}" xr6:coauthVersionLast="47" xr6:coauthVersionMax="47" xr10:uidLastSave="{ECB915A2-953E-4D3E-8728-8397578BAF97}"/>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 i="1"/>
  <c r="B3" i="1"/>
  <c r="B3" i="4"/>
  <c r="G3" i="4"/>
  <c r="L3" i="4"/>
  <c r="B4" i="4"/>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3" i="1"/>
  <c r="I3" i="1"/>
  <c r="J3" i="1"/>
  <c r="L3" i="1"/>
  <c r="L2" i="5"/>
  <c r="B2" i="4"/>
  <c r="G2" i="4"/>
  <c r="I2" i="4"/>
  <c r="J2" i="4"/>
  <c r="L2" i="4"/>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<sst xmlns="http://schemas.openxmlformats.org/spreadsheetml/2006/main" count="178597" uniqueCount="39083">
  <si>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</si>
  <si>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</si>
  <si>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</si>
  <si>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</si>
  <si>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</si>
  <si>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</si>
  <si>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</si>
  <si>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</si>
  <si>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</si>
  <si>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</si>
  <si>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</si>
  <si>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</si>
  <si>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</si>
  <si>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</si>
  <si>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</si>
  <si>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</si>
  <si>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</si>
  <si>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</si>
  <si>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</si>
  <si>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</si>
  <si>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</si>
  <si>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</si>
  <si>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</si>
  <si>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</si>
  <si>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</si>
  <si>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</si>
  <si>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</si>
  <si>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</si>
  <si>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</si>
  <si>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</si>
  <si>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</si>
  <si>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</si>
  <si>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</si>
  <si>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</si>
  <si>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</si>
  <si>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</si>
  <si>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</si>
  <si>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</si>
  <si>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</si>
  <si>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</si>
  <si>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</si>
  <si>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</si>
  <si>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</si>
  <si>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</si>
  <si>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</si>
  <si>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</si>
  <si>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</si>
  <si>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</si>
  <si>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</si>
  <si>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</si>
  <si>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</si>
  <si>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</si>
  <si>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</si>
  <si>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</si>
  <si>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</si>
  <si>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</si>
  <si>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</si>
  <si>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</si>
  <si>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</si>
  <si>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</si>
  <si>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</si>
  <si>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</si>
  <si>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</si>
  <si>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</si>
  <si>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</si>
  <si>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</si>
  <si>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</si>
  <si>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</si>
  <si>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</si>
  <si>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</si>
  <si>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</si>
  <si>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</si>
  <si>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</si>
  <si>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</si>
  <si>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</si>
  <si>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</si>
  <si>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</si>
  <si>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</si>
  <si>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</si>
  <si>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</si>
  <si>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</si>
  <si>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</si>
  <si>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</si>
  <si>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</si>
  <si>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</si>
  <si>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</si>
  <si>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</si>
  <si>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</si>
  <si>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</si>
  <si>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</si>
  <si>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</si>
  <si>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</si>
  <si>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</si>
  <si>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</si>
  <si>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</si>
  <si>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</si>
  <si>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</si>
  <si>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</si>
  <si>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</si>
  <si>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</si>
  <si>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</si>
  <si>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</si>
  <si>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</si>
  <si>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</si>
  <si>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</si>
  <si>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</si>
  <si>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</si>
  <si>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</si>
  <si>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</si>
  <si>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</si>
  <si>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</si>
  <si>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</si>
  <si>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</si>
  <si>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</si>
  <si>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</si>
  <si>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</si>
  <si>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</si>
  <si>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</si>
  <si>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</si>
  <si>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</si>
  <si>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</si>
  <si>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</si>
  <si>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</si>
  <si>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</si>
  <si>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</si>
  <si>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</si>
  <si>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</si>
  <si>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</si>
  <si>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</si>
  <si>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</si>
  <si>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</si>
  <si>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</si>
  <si>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</si>
  <si>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</si>
  <si>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</si>
  <si>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</si>
  <si>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</si>
  <si>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</si>
  <si>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</si>
  <si>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</si>
  <si>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</si>
  <si>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</si>
  <si>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</si>
  <si>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</si>
  <si>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</si>
  <si>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</si>
  <si>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</si>
  <si>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</si>
  <si>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</si>
  <si>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</si>
  <si>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</si>
  <si>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</si>
  <si>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</si>
  <si>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</si>
  <si>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</si>
  <si>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</si>
  <si>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</si>
  <si>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</si>
  <si>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</si>
  <si>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</si>
  <si>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</si>
  <si>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</si>
  <si>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</si>
  <si>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</si>
  <si>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</si>
  <si>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</si>
  <si>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</si>
  <si>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</si>
  <si>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</si>
  <si>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</si>
  <si>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</si>
  <si>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</si>
  <si>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</si>
  <si>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</si>
  <si>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</si>
  <si>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</si>
  <si>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</si>
  <si>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</si>
  <si>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</si>
  <si>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</si>
  <si>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</si>
  <si>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</si>
  <si>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</si>
  <si>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</si>
  <si>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</si>
  <si>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</si>
  <si>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</si>
  <si>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</si>
  <si>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</si>
  <si>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</si>
  <si>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</si>
  <si>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</si>
  <si>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</si>
  <si>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</si>
  <si>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</si>
  <si>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</si>
  <si>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</si>
  <si>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</si>
  <si>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</si>
  <si>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</si>
  <si>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</si>
  <si>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</si>
  <si>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</si>
  <si>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</si>
  <si>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</si>
  <si>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</si>
  <si>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</si>
  <si>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</si>
  <si>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</si>
  <si>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</si>
  <si>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</si>
  <si>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</si>
  <si>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</si>
  <si>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</si>
  <si>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</si>
  <si>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</si>
  <si>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</si>
  <si>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</si>
  <si>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</si>
  <si>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</si>
  <si>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</si>
  <si>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</si>
  <si>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</si>
  <si>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</si>
  <si>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</si>
  <si>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</si>
  <si>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</si>
  <si>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</si>
  <si>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</si>
  <si>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</si>
  <si>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</si>
  <si>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</si>
  <si>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</si>
  <si>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</si>
  <si>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</si>
  <si>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</si>
  <si>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</si>
  <si>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</si>
  <si>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</si>
  <si>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</si>
  <si>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</si>
  <si>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</si>
  <si>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</si>
  <si>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</si>
  <si>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</si>
  <si>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</si>
  <si>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</si>
  <si>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</si>
  <si>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</si>
  <si>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</si>
  <si>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</si>
  <si>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</si>
  <si>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</si>
  <si>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</si>
  <si>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</si>
  <si>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</si>
  <si>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</si>
  <si>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</si>
  <si>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</si>
  <si>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</si>
  <si>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</si>
  <si>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</si>
  <si>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</si>
  <si>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</si>
  <si>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</si>
  <si>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</si>
  <si>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</si>
  <si>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</si>
  <si>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</si>
  <si>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</si>
  <si>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</si>
  <si>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</si>
  <si>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</si>
  <si>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</si>
  <si>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</si>
  <si>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</si>
  <si>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</si>
  <si>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</si>
  <si>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</si>
  <si>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</si>
  <si>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</si>
  <si>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</si>
  <si>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</si>
  <si>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</si>
  <si>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</si>
  <si>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</si>
  <si>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</si>
  <si>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</si>
  <si>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</si>
  <si>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</si>
  <si>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</si>
  <si>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</si>
  <si>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</si>
  <si>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</si>
  <si>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</si>
  <si>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</si>
  <si>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</si>
  <si>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</si>
  <si>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</si>
  <si>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</si>
  <si>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</si>
  <si>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</si>
  <si>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</si>
  <si>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</si>
  <si>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</si>
  <si>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</si>
  <si>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</si>
  <si>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</si>
  <si>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</si>
  <si>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</si>
  <si>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</si>
  <si>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</si>
  <si>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</si>
  <si>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</si>
  <si>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</si>
  <si>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</si>
  <si>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</si>
  <si>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</si>
  <si>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</si>
  <si>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</si>
  <si>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</si>
  <si>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</si>
  <si>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</si>
  <si>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</si>
  <si>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</si>
  <si>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</si>
  <si>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</si>
  <si>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</si>
  <si>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</si>
  <si>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</si>
  <si>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</si>
  <si>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</si>
  <si>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</si>
  <si>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</si>
  <si>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</si>
  <si>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</si>
  <si>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</si>
  <si>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</si>
  <si>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</si>
  <si>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</si>
  <si>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</si>
  <si>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</si>
  <si>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</si>
  <si>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</si>
  <si>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</si>
  <si>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</si>
  <si>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</si>
  <si>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</si>
  <si>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</si>
  <si>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</si>
  <si>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</si>
  <si>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</si>
  <si>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</si>
  <si>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</si>
  <si>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</si>
  <si>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</si>
  <si>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</si>
  <si>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</si>
  <si>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</si>
  <si>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</si>
  <si>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</si>
  <si>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</si>
  <si>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</si>
  <si>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</si>
  <si>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</si>
  <si>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</si>
  <si>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</si>
  <si>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</si>
  <si>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</si>
  <si>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</si>
  <si>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</si>
  <si>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</si>
  <si>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</si>
  <si>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</si>
  <si>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</si>
  <si>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</si>
  <si>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</si>
  <si>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</si>
  <si>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</si>
  <si>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</si>
  <si>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</si>
  <si>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</si>
  <si>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</si>
  <si>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</si>
  <si>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</si>
  <si>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</si>
  <si>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</si>
  <si>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</si>
  <si>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</si>
  <si>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</si>
  <si>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</si>
  <si>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</si>
  <si>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</si>
  <si>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</si>
  <si>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</si>
  <si>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</si>
  <si>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</si>
  <si>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</si>
  <si>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</si>
  <si>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</si>
  <si>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</si>
  <si>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</si>
  <si>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</si>
  <si>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</si>
  <si>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</si>
  <si>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</si>
  <si>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</si>
  <si>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</si>
  <si>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</si>
  <si>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</si>
  <si>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</si>
  <si>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</si>
  <si>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</si>
  <si>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</si>
  <si>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</si>
  <si>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</si>
  <si>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</si>
  <si>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</si>
  <si>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</si>
  <si>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</si>
  <si>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</si>
  <si>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</si>
  <si>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</si>
  <si>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</si>
  <si>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</si>
  <si>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</si>
  <si>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</si>
  <si>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</si>
  <si>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</si>
  <si>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</si>
  <si>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</si>
  <si>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</si>
  <si>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</si>
  <si>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</si>
  <si>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</si>
  <si>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</si>
  <si>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</si>
  <si>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</si>
  <si>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</si>
  <si>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</si>
  <si>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</si>
  <si>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</si>
  <si>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</si>
  <si>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</si>
  <si>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</si>
  <si>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</si>
  <si>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</si>
  <si>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</si>
  <si>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</si>
  <si>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</si>
  <si>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</si>
  <si>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</si>
  <si>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</si>
  <si>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</si>
  <si>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</si>
  <si>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</si>
  <si>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</si>
  <si>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</si>
  <si>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</si>
  <si>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</si>
  <si>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</si>
  <si>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</si>
  <si>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</si>
  <si>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</si>
  <si>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</si>
  <si>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</si>
  <si>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</si>
  <si>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</si>
  <si>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</si>
  <si>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</si>
  <si>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</si>
  <si>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</si>
  <si>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</si>
  <si>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</si>
  <si>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</si>
  <si>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</si>
  <si>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</si>
  <si>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</si>
  <si>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</si>
  <si>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</si>
  <si>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</si>
  <si>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</si>
  <si>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</si>
  <si>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</si>
  <si>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</si>
  <si>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</si>
  <si>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</si>
  <si>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</si>
  <si>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</si>
  <si>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</si>
  <si>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</si>
  <si>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</si>
  <si>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</si>
  <si>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</si>
  <si>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</si>
  <si>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</si>
  <si>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</si>
  <si>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</si>
  <si>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</si>
  <si>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</si>
  <si>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</si>
  <si>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</si>
  <si>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</si>
  <si>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</si>
  <si>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</si>
  <si>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</si>
  <si>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</si>
  <si>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</si>
  <si>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</si>
  <si>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</si>
  <si>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</si>
  <si>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</si>
  <si>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</si>
  <si>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</si>
  <si>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</si>
  <si>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</si>
  <si>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</si>
  <si>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</si>
  <si>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</si>
  <si>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</si>
  <si>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</si>
  <si>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</si>
  <si>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</si>
  <si>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</si>
  <si>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</si>
  <si>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</si>
  <si>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</si>
  <si>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</si>
  <si>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</si>
  <si>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</si>
  <si>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</si>
  <si>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</si>
  <si>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</si>
  <si>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</si>
  <si>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</si>
  <si>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</si>
  <si>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</si>
  <si>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</si>
  <si>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</si>
  <si>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</si>
  <si>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</si>
  <si>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</si>
  <si>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</si>
  <si>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</si>
  <si>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</si>
  <si>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</si>
  <si>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</si>
  <si>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</si>
  <si>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</si>
  <si>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</si>
  <si>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</si>
  <si>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</si>
  <si>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</si>
  <si>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</si>
  <si>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</si>
  <si>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</si>
  <si>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</si>
  <si>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</si>
  <si>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</si>
  <si>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</si>
  <si>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</si>
  <si>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</si>
  <si>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</si>
  <si>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</si>
  <si>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</si>
  <si>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</si>
  <si>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</si>
  <si>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</si>
  <si>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</si>
  <si>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</si>
  <si>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</si>
  <si>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</si>
  <si>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</si>
  <si>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</si>
  <si>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</si>
  <si>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</si>
  <si>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</si>
  <si>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</si>
  <si>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</si>
  <si>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</si>
  <si>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</si>
  <si>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</si>
  <si>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</si>
  <si>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</si>
  <si>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</si>
  <si>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</si>
  <si>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</si>
  <si>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</si>
  <si>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</si>
  <si>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</si>
  <si>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</si>
  <si>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</si>
  <si>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</si>
  <si>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</si>
  <si>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</si>
  <si>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</si>
  <si>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</si>
  <si>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</si>
  <si>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</si>
  <si>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</si>
  <si>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</si>
  <si>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</si>
  <si>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</si>
  <si>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</si>
  <si>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</si>
  <si>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</si>
  <si>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</si>
  <si>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</si>
  <si>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</si>
  <si>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</si>
  <si>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</si>
  <si>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</si>
  <si>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</si>
  <si>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</si>
  <si>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</si>
  <si>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</si>
  <si>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</si>
  <si>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</si>
  <si>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</si>
  <si>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</si>
  <si>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</si>
  <si>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</si>
  <si>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</si>
  <si>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</si>
  <si>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</si>
  <si>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</si>
  <si>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</si>
  <si>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</si>
  <si>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</si>
  <si>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</si>
  <si>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</si>
  <si>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</si>
  <si>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</si>
  <si>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</si>
  <si>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</si>
  <si>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</si>
  <si>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</si>
  <si>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</si>
  <si>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</si>
  <si>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</si>
  <si>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</si>
  <si>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</si>
  <si>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</si>
  <si>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</si>
  <si>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</si>
  <si>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</si>
  <si>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</si>
  <si>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</si>
  <si>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</si>
  <si>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</si>
  <si>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</si>
  <si>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</si>
  <si>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</si>
  <si>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</si>
  <si>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</si>
  <si>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</si>
  <si>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</si>
  <si>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</si>
  <si>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</si>
  <si>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</si>
  <si>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</si>
  <si>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</si>
  <si>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</si>
  <si>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</si>
  <si>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</si>
  <si>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</si>
  <si>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</si>
  <si>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</si>
  <si>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</si>
  <si>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</si>
  <si>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</si>
  <si>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</si>
  <si>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</si>
  <si>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</si>
  <si>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</si>
  <si>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</si>
  <si>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</si>
  <si>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</si>
  <si>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</si>
  <si>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</si>
  <si>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</si>
  <si>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</si>
  <si>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</si>
  <si>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</si>
  <si>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</si>
  <si>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</si>
  <si>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</si>
  <si>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</si>
  <si>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</si>
  <si>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</si>
  <si>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</si>
  <si>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</si>
  <si>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</si>
  <si>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</si>
  <si>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</si>
  <si>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</si>
  <si>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</si>
  <si>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</si>
  <si>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</si>
  <si>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</si>
  <si>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</si>
  <si>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</si>
  <si>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</si>
  <si>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</si>
  <si>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</si>
  <si>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</si>
  <si>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</si>
  <si>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</si>
  <si>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</si>
  <si>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</si>
  <si>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</si>
  <si>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</si>
  <si>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</si>
  <si>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</si>
  <si>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</si>
  <si>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</si>
  <si>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</si>
  <si>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</si>
  <si>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</si>
  <si>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</si>
  <si>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</si>
  <si>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</si>
  <si>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</si>
  <si>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</si>
  <si>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</si>
  <si>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</si>
  <si>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</si>
  <si>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</si>
  <si>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</si>
  <si>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</si>
  <si>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</si>
  <si>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</si>
  <si>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</si>
  <si>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</si>
  <si>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</si>
  <si>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</si>
  <si>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</si>
  <si>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</si>
  <si>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</si>
  <si>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</si>
  <si>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</si>
  <si>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</si>
  <si>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</si>
  <si>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</si>
  <si>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</si>
  <si>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</si>
  <si>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</si>
  <si>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</si>
  <si>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</si>
  <si>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</si>
  <si>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</si>
  <si>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</si>
  <si>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</si>
  <si>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</si>
  <si>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</si>
  <si>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</si>
  <si>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</si>
  <si>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</si>
  <si>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</si>
  <si>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</si>
  <si>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</si>
  <si>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</si>
  <si>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</si>
  <si>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</si>
  <si>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</si>
  <si>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</si>
  <si>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</si>
  <si>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</si>
  <si>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</si>
  <si>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</si>
  <si>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</si>
  <si>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</si>
  <si>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</si>
  <si>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</si>
  <si>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</si>
  <si>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</si>
  <si>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</si>
  <si>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</si>
  <si>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</si>
  <si>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</si>
  <si>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</si>
  <si>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</si>
  <si>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</si>
  <si>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</si>
  <si>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</si>
  <si>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</si>
  <si>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</si>
  <si>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</si>
  <si>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</si>
  <si>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</si>
  <si>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</si>
  <si>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</si>
  <si>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</si>
  <si>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</si>
  <si>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</si>
  <si>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</si>
  <si>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</si>
  <si>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</si>
  <si>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</si>
  <si>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</si>
  <si>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</si>
  <si>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</si>
  <si>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</si>
  <si>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</si>
  <si>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</si>
  <si>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</si>
  <si>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</si>
  <si>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</si>
  <si>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</si>
  <si>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</si>
  <si>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</si>
  <si>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</si>
  <si>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</si>
  <si>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</si>
  <si>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</si>
  <si>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</si>
  <si>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</si>
  <si>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</si>
  <si>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</si>
  <si>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</si>
  <si>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</si>
  <si>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</si>
  <si>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</si>
  <si>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</si>
  <si>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</si>
  <si>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</si>
  <si>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</si>
  <si>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</si>
  <si>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</si>
  <si>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</si>
  <si>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</si>
  <si>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</si>
  <si>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</si>
  <si>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</si>
  <si>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</si>
  <si>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</si>
  <si>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</si>
  <si>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</si>
  <si>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</si>
  <si>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</si>
  <si>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</si>
  <si>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</si>
  <si>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</si>
  <si>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</si>
  <si>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</si>
  <si>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</si>
  <si>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</si>
  <si>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</si>
  <si>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</si>
  <si>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</si>
  <si>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</si>
  <si>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</si>
  <si>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</si>
  <si>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</si>
  <si>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</si>
  <si>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</si>
  <si>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</si>
  <si>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</si>
  <si>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</si>
  <si>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</si>
  <si>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</si>
  <si>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</si>
  <si>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</si>
  <si>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</si>
  <si>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</si>
  <si>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</si>
  <si>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</si>
  <si>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</si>
  <si>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</si>
  <si>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</si>
  <si>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</si>
  <si>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</si>
  <si>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</si>
  <si>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</si>
  <si>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</si>
  <si>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</si>
  <si>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</si>
  <si>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</si>
  <si>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</si>
  <si>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</si>
  <si>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</si>
  <si>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</si>
  <si>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</si>
  <si>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</si>
  <si>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</si>
  <si>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</si>
  <si>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</si>
  <si>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</si>
  <si>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</si>
  <si>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</si>
  <si>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</si>
  <si>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</si>
  <si>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</si>
  <si>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</si>
  <si>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</si>
  <si>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</si>
  <si>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</si>
  <si>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</si>
  <si>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</si>
  <si>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</si>
  <si>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</si>
  <si>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</si>
  <si>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</si>
  <si>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</si>
  <si>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</si>
  <si>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</si>
  <si>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</si>
  <si>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</si>
  <si>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</si>
  <si>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</si>
  <si>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</si>
  <si>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</si>
  <si>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</si>
  <si>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</si>
  <si>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</si>
  <si>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</si>
  <si>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</si>
  <si>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</si>
  <si>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</si>
  <si>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</si>
  <si>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</si>
  <si>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</si>
  <si>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</si>
  <si>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</si>
  <si>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</si>
  <si>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</si>
  <si>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</si>
  <si>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</si>
  <si>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</si>
  <si>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</si>
  <si>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</si>
  <si>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</si>
  <si>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</si>
  <si>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</si>
  <si>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</si>
  <si>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</si>
  <si>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</si>
  <si>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</si>
  <si>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</si>
  <si>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</si>
  <si>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</si>
  <si>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</si>
  <si>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</si>
  <si>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</si>
  <si>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</si>
  <si>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</si>
  <si>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</si>
  <si>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</si>
  <si>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</si>
  <si>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</si>
  <si>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</si>
  <si>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</si>
  <si>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</si>
  <si>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</si>
  <si>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</si>
  <si>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</si>
  <si>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</si>
  <si>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</si>
  <si>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</si>
  <si>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</si>
  <si>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</si>
  <si>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</si>
  <si>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</si>
  <si>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</si>
  <si>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</si>
  <si>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</si>
  <si>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</si>
  <si>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</si>
  <si>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</si>
  <si>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</si>
  <si>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</si>
  <si>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</si>
  <si>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</si>
  <si>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</si>
  <si>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</si>
  <si>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</si>
  <si>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</si>
  <si>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</si>
  <si>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</si>
  <si>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</si>
  <si>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</si>
  <si>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</si>
  <si>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</si>
  <si>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</si>
  <si>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</si>
  <si>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</si>
  <si>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</si>
  <si>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</si>
  <si>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</si>
  <si>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</si>
  <si>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</si>
  <si>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</si>
  <si>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</si>
  <si>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</si>
  <si>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</si>
  <si>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</si>
  <si>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</si>
  <si>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</si>
  <si>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</si>
  <si>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</si>
  <si>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</si>
  <si>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</si>
  <si>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</si>
  <si>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</si>
  <si>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</si>
  <si>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</si>
  <si>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</si>
  <si>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</si>
  <si>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</si>
  <si>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</si>
  <si>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</si>
  <si>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</si>
  <si>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</si>
  <si>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</si>
  <si>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</si>
  <si>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</si>
  <si>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</si>
  <si>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</si>
  <si>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</si>
  <si>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</si>
  <si>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</si>
  <si>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</si>
  <si>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</si>
  <si>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</si>
  <si>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</si>
  <si>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</si>
  <si>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</si>
  <si>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</si>
  <si>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</si>
  <si>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</si>
  <si>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</si>
  <si>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</si>
  <si>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</si>
  <si>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</si>
  <si>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</si>
  <si>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</si>
  <si>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</si>
  <si>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</si>
  <si>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</si>
  <si>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</si>
  <si>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</si>
  <si>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</si>
  <si>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</si>
  <si>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</si>
  <si>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</si>
  <si>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</si>
  <si>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</si>
  <si>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</si>
  <si>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</si>
  <si>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</si>
  <si>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</si>
  <si>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</si>
  <si>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</si>
  <si>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</si>
  <si>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</si>
  <si>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</si>
  <si>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</si>
  <si>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</si>
  <si>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</si>
  <si>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</si>
  <si>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</si>
  <si>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</si>
  <si>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</si>
  <si>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</si>
  <si>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</si>
  <si>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</si>
  <si>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</si>
  <si>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</si>
  <si>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</si>
  <si>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</si>
  <si>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</si>
  <si>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</si>
  <si>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</si>
  <si>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</si>
  <si>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</si>
  <si>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</si>
  <si>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</si>
  <si>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</si>
  <si>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</si>
  <si>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</si>
  <si>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</si>
  <si>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</si>
  <si>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</si>
  <si>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</si>
  <si>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</si>
  <si>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</si>
  <si>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</si>
  <si>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</si>
  <si>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</si>
  <si>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</si>
  <si>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</si>
  <si>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</si>
  <si>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</si>
  <si>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</si>
  <si>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</si>
  <si>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</si>
  <si>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</si>
  <si>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</si>
  <si>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</si>
  <si>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</si>
  <si>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</si>
  <si>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</si>
  <si>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</si>
  <si>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</si>
  <si>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</si>
  <si>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</si>
  <si>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</si>
  <si>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</si>
  <si>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</si>
  <si>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</si>
  <si>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</si>
  <si>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</si>
  <si>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</si>
  <si>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</si>
  <si>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</si>
  <si>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</si>
  <si>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</si>
  <si>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</si>
  <si>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</si>
  <si>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</si>
  <si>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</si>
  <si>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</si>
  <si>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</si>
  <si>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</si>
  <si>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</si>
  <si>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</si>
  <si>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</si>
  <si>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</si>
  <si>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</si>
  <si>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</si>
  <si>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</si>
  <si>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</si>
  <si>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</si>
  <si>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</si>
  <si>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</si>
  <si>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</si>
  <si>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</si>
  <si>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</si>
  <si>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</si>
  <si>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</si>
  <si>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</si>
  <si>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</si>
  <si>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</si>
  <si>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</si>
  <si>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</si>
  <si>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</si>
  <si>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</si>
  <si>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</si>
  <si>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</si>
  <si>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</si>
  <si>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</si>
  <si>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</si>
  <si>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</si>
  <si>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</si>
  <si>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</si>
  <si>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</si>
  <si>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</si>
  <si>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</si>
  <si>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</si>
  <si>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</si>
  <si>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</si>
  <si>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</si>
  <si>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</si>
  <si>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</si>
  <si>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</si>
  <si>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</si>
  <si>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</si>
  <si>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</si>
  <si>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</si>
  <si>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</si>
  <si>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</si>
  <si>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</si>
  <si>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</si>
  <si>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</si>
  <si>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</si>
  <si>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</si>
  <si>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</si>
  <si>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</si>
  <si>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</si>
  <si>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</si>
  <si>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</si>
  <si>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</si>
  <si>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</si>
  <si>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</si>
  <si>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</si>
  <si>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</si>
  <si>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</si>
  <si>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</si>
  <si>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</si>
  <si>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</si>
  <si>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</si>
  <si>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</si>
  <si>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</si>
  <si>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</si>
  <si>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</si>
  <si>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</si>
  <si>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</si>
  <si>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</si>
  <si>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</si>
  <si>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</si>
  <si>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</si>
  <si>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</si>
  <si>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</si>
  <si>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</si>
  <si>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</si>
  <si>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</si>
  <si>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</si>
  <si>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</si>
  <si>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</si>
  <si>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</si>
  <si>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</si>
  <si>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</si>
  <si>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</si>
  <si>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</si>
  <si>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</si>
  <si>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</si>
  <si>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</si>
  <si>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</si>
  <si>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</si>
  <si>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</si>
  <si>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</si>
  <si>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</si>
  <si>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</si>
  <si>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</si>
  <si>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</si>
  <si>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</si>
  <si>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</si>
  <si>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</si>
  <si>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</si>
  <si>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</si>
  <si>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</si>
  <si>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</si>
  <si>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</si>
  <si>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</si>
  <si>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</si>
  <si>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</si>
  <si>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</si>
  <si>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</si>
  <si>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</si>
  <si>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</si>
  <si>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</si>
  <si>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</si>
  <si>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</si>
  <si>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</si>
  <si>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</si>
  <si>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</si>
  <si>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</si>
  <si>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</si>
  <si>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</si>
  <si>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</si>
  <si>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</si>
  <si>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</si>
  <si>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</si>
  <si>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</si>
  <si>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</si>
  <si>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</si>
  <si>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</si>
  <si>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</si>
  <si>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</si>
  <si>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</si>
  <si>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</si>
  <si>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</si>
  <si>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</si>
  <si>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</si>
  <si>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</si>
  <si>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</si>
  <si>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</si>
  <si>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</si>
  <si>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</si>
  <si>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</si>
  <si>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</si>
  <si>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</si>
  <si>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</si>
  <si>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</si>
  <si>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</si>
  <si>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</si>
  <si>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</si>
  <si>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</si>
  <si>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</si>
  <si>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</si>
  <si>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</si>
  <si>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</si>
  <si>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</si>
  <si>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</si>
  <si>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</si>
  <si>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</si>
  <si>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</si>
  <si>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</si>
  <si>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</si>
  <si>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</si>
  <si>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</si>
  <si>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</si>
  <si>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</si>
  <si>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</si>
  <si>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</si>
  <si>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</si>
  <si>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</si>
  <si>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</si>
  <si>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</si>
  <si>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</si>
  <si>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</si>
  <si>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</si>
  <si>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</si>
  <si>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</si>
  <si>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</si>
  <si>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</si>
  <si>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</si>
  <si>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</si>
  <si>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</si>
  <si>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</si>
  <si>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</si>
  <si>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</si>
  <si>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</si>
  <si>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</si>
  <si>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</si>
  <si>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</si>
  <si>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</si>
  <si>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</si>
  <si>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</si>
  <si>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</si>
  <si>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</si>
  <si>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</si>
  <si>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</si>
  <si>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</si>
  <si>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</si>
  <si>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</si>
  <si>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</si>
  <si>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</si>
  <si>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</si>
  <si>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</si>
  <si>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</si>
  <si>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</si>
  <si>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</si>
  <si>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</si>
  <si>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</si>
  <si>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</si>
  <si>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</si>
  <si>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</si>
  <si>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</si>
  <si>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</si>
  <si>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</si>
  <si>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</si>
  <si>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</si>
  <si>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</si>
  <si>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</si>
  <si>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</si>
  <si>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</si>
  <si>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</si>
  <si>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</si>
  <si>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</si>
  <si>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</si>
  <si>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</si>
  <si>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</si>
  <si>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</si>
  <si>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</si>
  <si>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</si>
  <si>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</si>
  <si>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</si>
  <si>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</si>
  <si>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</si>
  <si>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</si>
  <si>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</si>
  <si>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</si>
  <si>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</si>
  <si>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</si>
  <si>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</si>
  <si>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</si>
  <si>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</si>
  <si>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</si>
  <si>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</si>
  <si>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</si>
  <si>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</si>
  <si>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</si>
  <si>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</si>
  <si>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</si>
  <si>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</si>
  <si>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</si>
  <si>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</si>
  <si>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</si>
  <si>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</si>
  <si>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</si>
  <si>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</si>
  <si>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</si>
  <si>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</si>
  <si>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</si>
  <si>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</si>
  <si>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</si>
  <si>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</si>
  <si>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</si>
  <si>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</si>
  <si>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</si>
  <si>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</si>
  <si>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</si>
  <si>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</si>
  <si>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</si>
  <si>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</si>
  <si>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</si>
  <si>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</si>
  <si>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</si>
  <si>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</si>
  <si>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</si>
  <si>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</si>
  <si>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</si>
  <si>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</si>
  <si>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</si>
  <si>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</si>
  <si>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</si>
  <si>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</si>
  <si>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</si>
  <si>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</si>
  <si>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</si>
  <si>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</si>
  <si>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</si>
  <si>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</si>
  <si>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</si>
  <si>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</si>
  <si>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</si>
  <si>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</si>
  <si>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</si>
  <si>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</si>
  <si>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</si>
  <si>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</si>
  <si>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</si>
  <si>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</si>
  <si>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</si>
  <si>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</si>
  <si>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</si>
  <si>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</si>
  <si>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</si>
  <si>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</si>
  <si>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</si>
  <si>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</si>
  <si>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</si>
  <si>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</si>
  <si>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</si>
  <si>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</si>
  <si>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</si>
  <si>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</si>
  <si>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</si>
  <si>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</si>
  <si>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</si>
  <si>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</si>
  <si>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</si>
  <si>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</si>
  <si>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</si>
  <si>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</si>
  <si>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</si>
  <si>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</si>
  <si>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</si>
  <si>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</si>
  <si>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</si>
  <si>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</si>
  <si>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</si>
  <si>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</si>
  <si>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</si>
  <si>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</si>
  <si>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</si>
  <si>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</si>
  <si>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</si>
  <si>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</si>
  <si>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</si>
  <si>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</si>
  <si>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</si>
  <si>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</si>
  <si>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</si>
  <si>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</si>
  <si>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</si>
  <si>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</si>
  <si>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</si>
  <si>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</si>
  <si>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</si>
  <si>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</si>
  <si>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</si>
  <si>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</si>
  <si>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</si>
  <si>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</si>
  <si>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</si>
  <si>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</si>
  <si>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</si>
  <si>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</si>
  <si>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</si>
  <si>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</si>
  <si>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</si>
  <si>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</si>
  <si>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</si>
  <si>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</si>
  <si>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</si>
  <si>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</si>
  <si>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</si>
  <si>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</si>
  <si>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</si>
  <si>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</si>
  <si>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</si>
  <si>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</si>
  <si>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</si>
  <si>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</si>
  <si>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</si>
  <si>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</si>
  <si>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</si>
  <si>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</si>
  <si>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</si>
  <si>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</si>
  <si>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</si>
  <si>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</si>
  <si>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</si>
  <si>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</si>
  <si>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</si>
  <si>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</si>
  <si>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</si>
  <si>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</si>
  <si>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</si>
  <si>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</si>
  <si>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</si>
  <si>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</si>
  <si>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</si>
  <si>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</si>
  <si>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</si>
  <si>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</si>
  <si>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</si>
  <si>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</si>
  <si>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</si>
  <si>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</si>
  <si>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</si>
  <si>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</si>
  <si>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</si>
  <si>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</si>
  <si>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</si>
  <si>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</si>
  <si>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</si>
  <si>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</si>
  <si>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</si>
  <si>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</si>
  <si>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</si>
  <si>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</si>
  <si>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</si>
  <si>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</si>
  <si>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</si>
  <si>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</si>
  <si>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</si>
  <si>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</si>
  <si>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</si>
  <si>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</si>
  <si>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</si>
  <si>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</si>
  <si>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</si>
  <si>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</si>
  <si>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</si>
  <si>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</si>
  <si>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</si>
  <si>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</si>
  <si>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</si>
  <si>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</si>
  <si>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</si>
  <si>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</si>
  <si>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</si>
  <si>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</si>
  <si>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</si>
  <si>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</si>
  <si>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</si>
  <si>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</si>
  <si>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</si>
  <si>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</si>
  <si>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</si>
  <si>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</si>
  <si>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</si>
  <si>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</si>
  <si>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</si>
  <si>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</si>
  <si>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</si>
  <si>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</si>
  <si>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</si>
  <si>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</si>
  <si>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</si>
  <si>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</si>
  <si>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</si>
  <si>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</si>
  <si>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</si>
  <si>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</si>
  <si>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</si>
  <si>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</si>
  <si>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</si>
  <si>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</si>
  <si>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</si>
  <si>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</si>
  <si>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</si>
  <si>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</si>
  <si>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</si>
  <si>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</si>
  <si>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</si>
  <si>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</si>
  <si>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</si>
  <si>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</si>
  <si>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</si>
  <si>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</si>
  <si>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</si>
  <si>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</si>
  <si>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</si>
  <si>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</si>
  <si>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</si>
  <si>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</si>
  <si>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</si>
  <si>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</si>
  <si>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</si>
  <si>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</si>
  <si>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</si>
  <si>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</si>
  <si>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</si>
  <si>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</si>
  <si>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</si>
  <si>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</si>
  <si>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</si>
  <si>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</si>
  <si>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</si>
  <si>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</si>
  <si>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</si>
  <si>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</si>
  <si>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</si>
  <si>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</si>
  <si>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</si>
  <si>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</si>
  <si>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</si>
  <si>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</si>
  <si>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</si>
  <si>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</si>
  <si>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</si>
  <si>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</si>
  <si>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</si>
  <si>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</si>
  <si>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</si>
  <si>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</si>
  <si>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</si>
  <si>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</si>
  <si>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</si>
  <si>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</si>
  <si>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</si>
  <si>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</si>
  <si>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</si>
  <si>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</si>
  <si>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</si>
  <si>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</si>
  <si>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</si>
  <si>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</si>
  <si>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</si>
  <si>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</si>
  <si>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</si>
  <si>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</si>
  <si>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</si>
  <si>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</si>
  <si>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</si>
  <si>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</si>
  <si>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</si>
  <si>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</si>
  <si>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</si>
  <si>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</si>
  <si>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</si>
  <si>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</si>
  <si>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</si>
  <si>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</si>
  <si>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</si>
  <si>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</si>
  <si>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</si>
  <si>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</si>
  <si>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</si>
  <si>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</si>
  <si>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</si>
  <si>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</si>
  <si>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</si>
  <si>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</si>
  <si>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</si>
  <si>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</si>
  <si>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</si>
  <si>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</si>
  <si>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</si>
  <si>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</si>
  <si>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</si>
  <si>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</si>
  <si>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</si>
  <si>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</si>
  <si>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</si>
  <si>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</si>
  <si>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</si>
  <si>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</si>
  <si>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</si>
  <si>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</si>
  <si>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</si>
  <si>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</si>
  <si>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</si>
  <si>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</si>
  <si>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</si>
  <si>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</si>
  <si>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</si>
  <si>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</si>
  <si>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</si>
  <si>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</si>
  <si>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</si>
  <si>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</si>
  <si>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</si>
  <si>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</si>
  <si>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</si>
  <si>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</si>
  <si>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</si>
  <si>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</si>
  <si>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</si>
  <si>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</si>
  <si>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</si>
  <si>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</si>
  <si>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</si>
  <si>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</si>
  <si>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</si>
  <si>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</si>
  <si>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</si>
  <si>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</si>
  <si>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</si>
  <si>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</si>
  <si>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</si>
  <si>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</si>
  <si>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</si>
  <si>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</si>
  <si>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</si>
  <si>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</si>
  <si>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</si>
  <si>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</si>
  <si>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</si>
  <si>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</si>
  <si>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</si>
  <si>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</si>
  <si>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</si>
  <si>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</si>
  <si>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</si>
  <si>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</si>
  <si>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</si>
  <si>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</si>
  <si>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</si>
  <si>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</si>
  <si>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</si>
  <si>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</si>
  <si>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</si>
  <si>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</si>
  <si>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</si>
  <si>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</si>
  <si>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</si>
  <si>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</si>
  <si>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</si>
  <si>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</si>
  <si>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</si>
  <si>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</si>
  <si>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</si>
  <si>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</si>
  <si>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</si>
  <si>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</si>
  <si>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</si>
  <si>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</si>
  <si>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</si>
  <si>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</si>
  <si>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</si>
  <si>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</si>
  <si>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</si>
  <si>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</si>
  <si>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</si>
  <si>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</si>
  <si>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</si>
  <si>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</si>
  <si>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</si>
  <si>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</si>
  <si>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</si>
  <si>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</si>
  <si>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</si>
  <si>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</si>
  <si>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</si>
  <si>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</si>
  <si>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</si>
  <si>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</si>
  <si>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</si>
  <si>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</si>
  <si>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</si>
  <si>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</si>
  <si>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</si>
  <si>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</si>
  <si>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</si>
  <si>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</si>
  <si>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</si>
  <si>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</si>
  <si>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</si>
  <si>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</si>
  <si>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</si>
  <si>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</si>
  <si>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</si>
  <si>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</si>
  <si>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</si>
  <si>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</si>
  <si>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</si>
  <si>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</si>
  <si>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</si>
  <si>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</si>
  <si>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</si>
  <si>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</si>
  <si>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</si>
  <si>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</si>
  <si>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</si>
  <si>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</si>
  <si>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</si>
  <si>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</si>
  <si>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</si>
  <si>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</si>
  <si>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</si>
  <si>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</si>
  <si>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</si>
  <si>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</si>
  <si>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</si>
  <si>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</si>
  <si>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</si>
  <si>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</si>
  <si>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</si>
  <si>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</si>
  <si>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</si>
  <si>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</si>
  <si>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</si>
  <si>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</si>
  <si>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</si>
  <si>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</si>
  <si>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</si>
  <si>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</si>
  <si>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</si>
  <si>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</si>
  <si>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</si>
  <si>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</si>
  <si>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</si>
  <si>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</si>
  <si>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</si>
  <si>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</si>
  <si>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</si>
  <si>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</si>
  <si>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</si>
  <si>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</si>
  <si>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</si>
  <si>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</si>
  <si>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</si>
  <si>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</si>
  <si>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</si>
  <si>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</si>
  <si>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</si>
  <si>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</si>
  <si>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</si>
  <si>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</si>
  <si>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</si>
  <si>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</si>
  <si>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</si>
  <si>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</si>
  <si>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</si>
  <si>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</si>
  <si>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</si>
  <si>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</si>
  <si>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</si>
  <si>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</si>
  <si>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</si>
  <si>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</si>
  <si>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</si>
  <si>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</si>
  <si>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</si>
  <si>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</si>
  <si>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</si>
  <si>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</si>
  <si>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</si>
  <si>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</si>
  <si>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</si>
  <si>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</si>
  <si>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</si>
  <si>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</si>
  <si>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</si>
  <si>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</si>
  <si>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</si>
  <si>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</si>
  <si>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</si>
  <si>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</si>
  <si>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</si>
  <si>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</si>
  <si>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</si>
  <si>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</si>
  <si>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</si>
  <si>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</si>
  <si>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</si>
  <si>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</si>
  <si>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</si>
  <si>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</si>
  <si>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</si>
  <si>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</si>
  <si>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</si>
  <si>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</si>
  <si>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</si>
  <si>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</si>
  <si>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</si>
  <si>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</si>
  <si>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</si>
  <si>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</si>
  <si>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</si>
  <si>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</si>
  <si>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</si>
  <si>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</si>
  <si>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</si>
  <si>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</si>
  <si>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</si>
  <si>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</si>
  <si>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</si>
  <si>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</si>
  <si>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</si>
  <si>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</si>
  <si>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</si>
  <si>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</si>
  <si>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</si>
  <si>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</si>
  <si>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</si>
  <si>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</si>
  <si>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</si>
  <si>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</si>
  <si>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</si>
  <si>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</si>
  <si>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</si>
  <si>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</si>
  <si>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</si>
  <si>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</si>
  <si>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</si>
  <si>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</si>
  <si>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</si>
  <si>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</si>
  <si>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</si>
  <si>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</si>
  <si>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</si>
  <si>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</si>
  <si>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</si>
  <si>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</si>
  <si>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</si>
  <si>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</si>
  <si>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</si>
  <si>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</si>
  <si>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</si>
  <si>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</si>
  <si>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</si>
  <si>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</si>
  <si>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</si>
  <si>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</si>
  <si>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</si>
  <si>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</si>
  <si>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</si>
  <si>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</si>
  <si>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</si>
  <si>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</si>
  <si>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</si>
  <si>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</si>
  <si>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</si>
  <si>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</si>
  <si>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</si>
  <si>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</si>
  <si>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</si>
  <si>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</si>
  <si>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</si>
  <si>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</si>
  <si>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</si>
  <si>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</si>
  <si>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</si>
  <si>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</si>
  <si>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</si>
  <si>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</si>
  <si>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</si>
  <si>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</si>
  <si>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</si>
  <si>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</si>
  <si>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</si>
  <si>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</si>
  <si>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</si>
  <si>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</si>
  <si>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</si>
  <si>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</si>
  <si>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</si>
  <si>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</si>
  <si>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</si>
  <si>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</si>
  <si>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</si>
  <si>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</si>
  <si>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</si>
  <si>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</si>
  <si>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</si>
  <si>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</si>
  <si>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</si>
  <si>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</si>
  <si>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</si>
  <si>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</si>
  <si>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</si>
  <si>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</si>
  <si>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</si>
  <si>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</si>
  <si>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</si>
  <si>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</si>
  <si>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</si>
  <si>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</si>
  <si>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</si>
  <si>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</si>
  <si>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</si>
  <si>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</si>
  <si>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</si>
  <si>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</si>
  <si>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</si>
  <si>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</si>
  <si>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</si>
  <si>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</si>
  <si>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</si>
  <si>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</si>
  <si>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</si>
  <si>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</si>
  <si>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</si>
  <si>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</si>
  <si>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</si>
  <si>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</si>
  <si>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</si>
  <si>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</si>
  <si>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</si>
  <si>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</si>
  <si>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</si>
  <si>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</si>
  <si>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</si>
  <si>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</si>
  <si>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</si>
  <si>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</si>
  <si>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</si>
  <si>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</si>
  <si>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</si>
  <si>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</si>
  <si>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</si>
  <si>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</si>
  <si>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</si>
  <si>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</si>
  <si>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</si>
  <si>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</si>
  <si>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</si>
  <si>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</si>
  <si>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</si>
  <si>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</si>
  <si>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</si>
  <si>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</si>
  <si>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</si>
  <si>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</si>
  <si>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</si>
  <si>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</si>
  <si>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</si>
  <si>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</si>
  <si>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</si>
  <si>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</si>
  <si>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</si>
  <si>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</si>
  <si>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</si>
  <si>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</si>
  <si>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</si>
  <si>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</si>
  <si>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</si>
  <si>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</si>
  <si>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</si>
  <si>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</si>
  <si>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</si>
  <si>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</si>
  <si>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</si>
  <si>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</si>
  <si>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</si>
  <si>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</si>
  <si>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</si>
  <si>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</si>
  <si>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</si>
  <si>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</si>
  <si>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</si>
  <si>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</si>
  <si>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</si>
  <si>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</si>
  <si>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</si>
  <si>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</si>
  <si>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</si>
  <si>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</si>
  <si>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</si>
  <si>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</si>
  <si>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</si>
  <si>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</si>
  <si>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</si>
  <si>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</si>
  <si>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</si>
  <si>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</si>
  <si>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</si>
  <si>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</si>
  <si>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</si>
  <si>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</si>
  <si>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</si>
  <si>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</si>
  <si>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</si>
  <si>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</si>
  <si>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</si>
  <si>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</si>
  <si>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</si>
  <si>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</si>
  <si>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</si>
  <si>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</si>
  <si>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</si>
  <si>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</si>
  <si>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</si>
  <si>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</si>
  <si>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</si>
  <si>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</si>
  <si>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</si>
  <si>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</si>
  <si>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</si>
  <si>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</si>
  <si>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</si>
  <si>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</si>
  <si>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</si>
  <si>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</si>
  <si>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</si>
  <si>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</si>
  <si>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</si>
  <si>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</si>
  <si>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</si>
  <si>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</si>
  <si>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</si>
  <si>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</si>
  <si>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</si>
  <si>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</si>
  <si>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</si>
  <si>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</si>
  <si>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</si>
  <si>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</si>
  <si>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</si>
  <si>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</si>
  <si>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</si>
  <si>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</si>
  <si>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</si>
  <si>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</si>
  <si>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</si>
  <si>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</si>
  <si>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</si>
  <si>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</si>
  <si>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</si>
  <si>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</si>
  <si>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</si>
  <si>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</si>
  <si>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</si>
  <si>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</si>
  <si>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</si>
  <si>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</si>
  <si>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</si>
  <si>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</si>
  <si>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</si>
  <si>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</si>
  <si>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</si>
  <si>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</si>
  <si>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</si>
  <si>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</si>
  <si>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</si>
  <si>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</si>
  <si>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</si>
  <si>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</si>
  <si>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</si>
  <si>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</si>
  <si>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</si>
  <si>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</si>
  <si>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</si>
  <si>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</si>
  <si>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</si>
  <si>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</si>
  <si>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</si>
  <si>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</si>
  <si>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</si>
  <si>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</si>
  <si>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</si>
  <si>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</si>
  <si>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</si>
  <si>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</si>
  <si>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</si>
  <si>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</si>
  <si>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</si>
  <si>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</si>
  <si>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</si>
  <si>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</si>
  <si>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</si>
  <si>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</si>
  <si>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</si>
  <si>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</si>
  <si>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</si>
  <si>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</si>
  <si>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</si>
  <si>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</si>
  <si>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</si>
  <si>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</si>
  <si>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</si>
  <si>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</si>
  <si>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</si>
  <si>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</si>
  <si>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</si>
  <si>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</si>
  <si>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</si>
  <si>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</si>
  <si>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</si>
  <si>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</si>
  <si>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</si>
  <si>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</si>
  <si>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</si>
  <si>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</si>
  <si>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</si>
  <si>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</si>
  <si>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</si>
  <si>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</si>
  <si>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</si>
  <si>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</si>
  <si>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</si>
  <si>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</si>
  <si>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</si>
  <si>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</si>
  <si>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</si>
  <si>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</si>
  <si>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</si>
  <si>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</si>
  <si>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</si>
  <si>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</si>
  <si>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</si>
  <si>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</si>
  <si>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</si>
  <si>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</si>
  <si>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</si>
  <si>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</si>
  <si>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</si>
  <si>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</si>
  <si>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</si>
  <si>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</si>
  <si>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</si>
  <si>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</si>
  <si>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</si>
  <si>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</si>
  <si>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</si>
  <si>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</si>
  <si>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</si>
  <si>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</si>
  <si>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</si>
  <si>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</si>
  <si>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</si>
  <si>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</si>
  <si>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</si>
  <si>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</si>
  <si>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</si>
  <si>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</si>
  <si>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</si>
  <si>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</si>
  <si>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</si>
  <si>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</si>
  <si>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</si>
  <si>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</si>
  <si>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</si>
  <si>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</si>
  <si>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</si>
  <si>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</si>
  <si>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</si>
  <si>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</si>
  <si>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</si>
  <si>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</si>
  <si>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</si>
  <si>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</si>
  <si>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</si>
  <si>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</si>
  <si>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</si>
  <si>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</si>
  <si>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</si>
  <si>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</si>
  <si>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</si>
  <si>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</si>
  <si>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</si>
  <si>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</si>
  <si>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</si>
  <si>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</si>
  <si>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</si>
  <si>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</si>
  <si>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</si>
  <si>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</si>
  <si>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</si>
  <si>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</si>
  <si>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</si>
  <si>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</si>
  <si>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</si>
  <si>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</si>
  <si>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</si>
  <si>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</si>
  <si>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</si>
  <si>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</si>
  <si>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</si>
  <si>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</si>
  <si>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</si>
  <si>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</si>
  <si>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</si>
  <si>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</si>
  <si>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</si>
  <si>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</si>
  <si>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</si>
  <si>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</si>
  <si>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</si>
  <si>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</si>
  <si>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</si>
  <si>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</si>
  <si>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</si>
  <si>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</si>
  <si>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</si>
  <si>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</si>
  <si>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</si>
  <si>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</si>
  <si>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</si>
  <si>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</si>
  <si>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</si>
  <si>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</si>
  <si>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</si>
  <si>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</si>
  <si>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</si>
  <si>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</si>
  <si>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</si>
  <si>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</si>
  <si>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</si>
  <si>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</si>
  <si>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</si>
  <si>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</si>
  <si>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</si>
  <si>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</si>
  <si>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</si>
  <si>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</si>
  <si>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</si>
  <si>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</si>
  <si>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</si>
  <si>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</si>
  <si>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</si>
  <si>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</si>
  <si>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</si>
  <si>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</si>
  <si>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</si>
  <si>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</si>
  <si>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</si>
  <si>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</si>
  <si>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</si>
  <si>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</si>
  <si>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</si>
  <si>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</si>
  <si>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</si>
  <si>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</si>
  <si>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</si>
  <si>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</si>
  <si>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</si>
  <si>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</si>
  <si>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</si>
  <si>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</si>
  <si>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</si>
  <si>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</si>
  <si>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</si>
  <si>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</si>
  <si>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</si>
  <si>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</si>
  <si>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</si>
  <si>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</si>
  <si>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</si>
  <si>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</si>
  <si>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</si>
  <si>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</si>
  <si>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</si>
  <si>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</si>
  <si>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</si>
  <si>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</si>
  <si>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</si>
  <si>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</si>
  <si>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</si>
  <si>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</si>
  <si>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</si>
  <si>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</si>
  <si>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</si>
  <si>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</si>
  <si>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</si>
  <si>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</si>
  <si>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</si>
  <si>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</si>
  <si>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</si>
  <si>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</si>
  <si>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</si>
  <si>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</si>
  <si>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</si>
  <si>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</si>
  <si>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</si>
  <si>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</si>
  <si>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</si>
  <si>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</si>
  <si>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</si>
  <si>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</si>
  <si>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</si>
  <si>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</si>
  <si>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</si>
  <si>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</si>
  <si>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</si>
  <si>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</si>
  <si>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</si>
  <si>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</si>
  <si>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</si>
  <si>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</si>
  <si>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</si>
  <si>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</si>
  <si>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</si>
  <si>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</si>
  <si>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</si>
  <si>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</si>
  <si>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</si>
  <si>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</si>
  <si>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</si>
  <si>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</si>
  <si>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</si>
  <si>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</si>
  <si>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</si>
  <si>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</si>
  <si>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</si>
  <si>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</si>
  <si>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</si>
  <si>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</si>
  <si>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</si>
  <si>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</si>
  <si>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</si>
  <si>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</si>
  <si>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</si>
  <si>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</si>
  <si>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</si>
  <si>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</si>
  <si>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</si>
  <si>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</si>
  <si>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</si>
  <si>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</si>
  <si>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</si>
  <si>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</si>
  <si>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</si>
  <si>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</si>
  <si>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</si>
  <si>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</si>
  <si>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</si>
  <si>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</si>
  <si>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</si>
  <si>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</si>
  <si>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</si>
  <si>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</si>
  <si>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</si>
  <si>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</si>
  <si>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</si>
  <si>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</si>
  <si>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</si>
  <si>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</si>
  <si>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</si>
  <si>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</si>
  <si>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</si>
  <si>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</si>
  <si>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</si>
  <si>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</si>
  <si>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</si>
  <si>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</si>
  <si>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</si>
  <si>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</si>
  <si>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</si>
  <si>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</si>
  <si>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</si>
  <si>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</si>
  <si>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</si>
  <si>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</si>
  <si>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</si>
  <si>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</si>
  <si>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</si>
  <si>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</si>
  <si>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</si>
  <si>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</si>
  <si>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</si>
  <si>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</si>
  <si>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</si>
  <si>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</si>
  <si>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</si>
  <si>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</si>
  <si>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</si>
  <si>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</si>
  <si>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</si>
  <si>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</si>
  <si>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</si>
  <si>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</si>
  <si>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</si>
  <si>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</si>
  <si>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</si>
  <si>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</si>
  <si>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</si>
  <si>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</si>
  <si>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</si>
  <si>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</si>
  <si>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</si>
  <si>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</si>
  <si>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</si>
  <si>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</si>
  <si>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</si>
  <si>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</si>
  <si>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</si>
  <si>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</si>
  <si>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</si>
  <si>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</si>
  <si>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</si>
  <si>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</si>
  <si>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</si>
  <si>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</si>
  <si>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</si>
  <si>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</si>
  <si>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</si>
  <si>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</si>
  <si>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</si>
  <si>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</si>
  <si>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</si>
  <si>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</si>
  <si>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</si>
  <si>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</si>
  <si>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</si>
  <si>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</si>
  <si>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</si>
  <si>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</si>
  <si>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</si>
  <si>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</si>
  <si>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</si>
  <si>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</si>
  <si>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</si>
  <si>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</si>
  <si>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</si>
  <si>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</si>
  <si>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</si>
  <si>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</si>
  <si>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</si>
  <si>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</si>
  <si>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</si>
  <si>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</si>
  <si>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</si>
  <si>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</si>
  <si>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</si>
  <si>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</si>
  <si>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</si>
  <si>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</si>
  <si>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</si>
  <si>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</si>
  <si>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</si>
  <si>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</si>
  <si>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</si>
  <si>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</si>
  <si>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</si>
  <si>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</si>
  <si>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</si>
  <si>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</si>
  <si>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</si>
  <si>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</si>
  <si>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</si>
  <si>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</si>
  <si>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</si>
  <si>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</si>
  <si>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</si>
  <si>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</si>
  <si>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</si>
  <si>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</si>
  <si>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</si>
  <si>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</si>
  <si>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</si>
  <si>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</si>
  <si>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</si>
  <si>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</si>
  <si>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</si>
  <si>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</si>
  <si>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</si>
  <si>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</si>
  <si>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</si>
  <si>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</si>
  <si>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</si>
  <si>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</si>
  <si>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</si>
  <si>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</si>
  <si>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</si>
  <si>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</si>
  <si>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</si>
  <si>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</si>
  <si>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</si>
  <si>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</si>
  <si>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</si>
  <si>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</si>
  <si>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</si>
  <si>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</si>
  <si>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</si>
  <si>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</si>
  <si>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</si>
  <si>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</si>
  <si>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</si>
  <si>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</si>
  <si>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</si>
  <si>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</si>
  <si>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</si>
  <si>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</si>
  <si>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</si>
  <si>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</si>
  <si>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</si>
  <si>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</si>
  <si>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</si>
  <si>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</si>
  <si>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</si>
  <si>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</si>
  <si>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</si>
  <si>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</si>
  <si>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</si>
  <si>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</si>
  <si>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</si>
  <si>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</si>
  <si>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</si>
  <si>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</si>
  <si>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</si>
  <si>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</si>
  <si>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</si>
  <si>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</si>
  <si>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</si>
  <si>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</si>
  <si>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</si>
  <si>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</si>
  <si>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</si>
  <si>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</si>
  <si>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</si>
  <si>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</si>
  <si>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</si>
  <si>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</si>
  <si>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</si>
  <si>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</si>
  <si>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</si>
  <si>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</si>
  <si>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</si>
  <si>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</si>
  <si>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</si>
  <si>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</si>
  <si>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</si>
  <si>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</si>
  <si>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</si>
  <si>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</si>
  <si>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</si>
  <si>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</si>
  <si>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</si>
  <si>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</si>
  <si>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</si>
  <si>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</si>
  <si>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</si>
  <si>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</si>
  <si>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</si>
  <si>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</si>
  <si>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</si>
  <si>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</si>
  <si>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</si>
  <si>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</si>
  <si>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</si>
  <si>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</si>
  <si>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</si>
  <si>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</si>
  <si>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</si>
  <si>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</si>
  <si>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</si>
  <si>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</si>
  <si>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</si>
  <si>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</si>
  <si>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</si>
  <si>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</si>
  <si>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</si>
  <si>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</si>
  <si>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</si>
  <si>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</si>
  <si>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</si>
  <si>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</si>
  <si>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</si>
  <si>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</si>
  <si>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</si>
  <si>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</si>
  <si>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</si>
  <si>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</si>
  <si>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</si>
  <si>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</si>
  <si>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</si>
  <si>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</si>
  <si>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</si>
  <si>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</si>
  <si>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</si>
  <si>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</si>
  <si>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</si>
  <si>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</si>
  <si>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</si>
  <si>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</si>
  <si>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</si>
  <si>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</si>
  <si>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</si>
  <si>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</si>
  <si>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</si>
  <si>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</si>
  <si>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</si>
  <si>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</si>
  <si>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</si>
  <si>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</si>
  <si>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</si>
  <si>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</si>
  <si>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</si>
  <si>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</si>
  <si>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</si>
  <si>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</si>
  <si>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</si>
  <si>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</si>
  <si>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</si>
  <si>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</si>
  <si>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</si>
  <si>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</si>
  <si>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</si>
  <si>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</si>
  <si>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</si>
  <si>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</si>
  <si>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</si>
  <si>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</si>
  <si>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</si>
  <si>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</si>
  <si>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</si>
  <si>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</si>
  <si>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</si>
  <si>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</si>
  <si>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</si>
  <si>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</si>
  <si>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</si>
  <si>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</si>
  <si>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</si>
  <si>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</si>
  <si>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</si>
  <si>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</si>
  <si>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</si>
  <si>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</si>
  <si>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</si>
  <si>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</si>
  <si>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</si>
  <si>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</si>
  <si>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</si>
  <si>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</si>
  <si>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</si>
  <si>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</si>
  <si>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</si>
  <si>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</si>
  <si>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</si>
  <si>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</si>
  <si>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</si>
  <si>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</si>
  <si>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</si>
  <si>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</si>
  <si>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</si>
  <si>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</si>
  <si>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</si>
  <si>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</si>
  <si>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</si>
  <si>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</si>
  <si>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</si>
  <si>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</si>
  <si>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</si>
  <si>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</si>
  <si>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</si>
  <si>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</si>
  <si>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</si>
  <si>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</si>
  <si>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</si>
  <si>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</si>
  <si>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</si>
  <si>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</si>
  <si>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</si>
  <si>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</si>
  <si>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</si>
  <si>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</si>
  <si>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</si>
  <si>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</si>
  <si>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</si>
  <si>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</si>
  <si>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</si>
  <si>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</si>
  <si>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</si>
  <si>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</si>
  <si>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</si>
  <si>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</si>
  <si>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</si>
  <si>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</si>
  <si>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</si>
  <si>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</si>
  <si>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</si>
  <si>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</si>
  <si>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</si>
  <si>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</si>
  <si>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</si>
  <si>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</si>
  <si>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</si>
  <si>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</si>
  <si>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</si>
  <si>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</si>
  <si>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</si>
  <si>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</si>
  <si>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</si>
  <si>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</si>
  <si>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</si>
  <si>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</si>
  <si>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</si>
  <si>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</si>
  <si>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</si>
  <si>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</si>
  <si>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</si>
  <si>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</si>
  <si>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</si>
  <si>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</si>
  <si>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</si>
  <si>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</si>
  <si>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</si>
  <si>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</si>
  <si>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</si>
  <si>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</si>
  <si>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</si>
  <si>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</si>
  <si>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</si>
  <si>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</si>
  <si>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</si>
  <si>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</si>
  <si>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</si>
  <si>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</si>
  <si>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</si>
  <si>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</si>
  <si>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</si>
  <si>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</si>
  <si>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</si>
  <si>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</si>
  <si>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</si>
  <si>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</si>
  <si>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</si>
  <si>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</si>
  <si>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</si>
  <si>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</si>
  <si>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</si>
  <si>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</si>
  <si>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</si>
  <si>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</si>
  <si>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</si>
  <si>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</si>
  <si>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</si>
  <si>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</si>
  <si>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</si>
  <si>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</si>
  <si>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</si>
  <si>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</si>
  <si>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</si>
  <si>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</si>
  <si>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</si>
  <si>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</si>
  <si>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</si>
  <si>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</si>
  <si>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</si>
  <si>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</si>
  <si>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</si>
  <si>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</si>
  <si>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</si>
  <si>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</si>
  <si>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</si>
  <si>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</si>
  <si>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</si>
  <si>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</si>
  <si>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</si>
  <si>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</si>
  <si>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</si>
  <si>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</si>
  <si>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</si>
  <si>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</si>
  <si>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</si>
  <si>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</si>
  <si>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</si>
  <si>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</si>
  <si>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</si>
  <si>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</si>
  <si>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</si>
  <si>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</si>
  <si>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</si>
  <si>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</si>
  <si>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</si>
  <si>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</si>
  <si>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</si>
  <si>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</si>
  <si>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</si>
  <si>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</si>
  <si>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</si>
  <si>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</si>
  <si>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</si>
  <si>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</si>
  <si>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</si>
  <si>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</si>
  <si>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</si>
  <si>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</si>
  <si>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</si>
  <si>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</si>
  <si>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</si>
  <si>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</si>
  <si>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</si>
  <si>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</si>
  <si>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</si>
  <si>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</si>
  <si>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</si>
  <si>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</si>
  <si>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</si>
  <si>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</si>
  <si>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</si>
  <si>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</si>
  <si>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</si>
  <si>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</si>
  <si>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</si>
  <si>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</si>
  <si>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</si>
  <si>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</si>
  <si>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</si>
  <si>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</si>
  <si>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</si>
  <si>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</si>
  <si>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</si>
  <si>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</si>
  <si>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</si>
  <si>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</si>
  <si>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</si>
  <si>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</si>
  <si>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</si>
  <si>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</si>
  <si>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</si>
  <si>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</si>
  <si>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</si>
  <si>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</si>
  <si>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</si>
  <si>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</si>
  <si>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</si>
  <si>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</si>
  <si>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</si>
  <si>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</si>
  <si>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</si>
  <si>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</si>
  <si>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</si>
  <si>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</si>
  <si>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</si>
  <si>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</si>
  <si>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</si>
  <si>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</si>
  <si>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</si>
  <si>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</si>
  <si>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</si>
  <si>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</si>
  <si>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</si>
  <si>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</si>
  <si>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</si>
  <si>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</si>
  <si>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</si>
  <si>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</si>
  <si>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</si>
  <si>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</si>
  <si>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</si>
  <si>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</si>
  <si>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</si>
  <si>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</si>
  <si>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</si>
  <si>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</si>
  <si>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</si>
  <si>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</si>
  <si>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</si>
  <si>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</si>
  <si>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</si>
  <si>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</si>
  <si>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</si>
  <si>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</si>
  <si>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</si>
  <si>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</si>
  <si>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</si>
  <si>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</si>
  <si>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</si>
  <si>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</si>
  <si>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</si>
  <si>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</si>
  <si>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</si>
  <si>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</si>
  <si>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</si>
  <si>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</si>
  <si>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</si>
  <si>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</si>
  <si>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</si>
  <si>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</si>
  <si>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</si>
  <si>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</si>
  <si>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</si>
  <si>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</si>
  <si>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</si>
  <si>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</si>
  <si>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</si>
  <si>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</si>
  <si>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</si>
  <si>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</si>
  <si>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</si>
  <si>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</si>
  <si>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</si>
  <si>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</si>
  <si>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</si>
  <si>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</si>
  <si>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</si>
  <si>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</si>
  <si>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</si>
  <si>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</si>
  <si>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</si>
  <si>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</si>
  <si>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</si>
  <si>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</si>
  <si>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</si>
  <si>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</si>
  <si>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</si>
  <si>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</si>
  <si>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</si>
  <si>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</si>
  <si>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</si>
  <si>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</si>
  <si>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</si>
  <si>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</si>
  <si>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</si>
  <si>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</si>
  <si>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</si>
  <si>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</si>
  <si>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</si>
  <si>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</si>
  <si>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</si>
  <si>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</si>
  <si>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</si>
  <si>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</si>
  <si>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</si>
  <si>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</si>
  <si>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</si>
  <si>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</si>
  <si>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</si>
  <si>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</si>
  <si>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</si>
  <si>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</si>
  <si>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</si>
  <si>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</si>
  <si>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</si>
  <si>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</si>
  <si>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</si>
  <si>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</si>
  <si>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</si>
  <si>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</si>
  <si>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</si>
  <si>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</si>
  <si>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</si>
  <si>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</si>
  <si>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</si>
  <si>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</si>
  <si>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</si>
  <si>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</si>
  <si>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</si>
  <si>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</si>
  <si>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</si>
  <si>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</si>
  <si>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</si>
  <si>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</si>
  <si>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</si>
  <si>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</si>
  <si>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</si>
  <si>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</si>
  <si>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</si>
  <si>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</si>
  <si>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</si>
  <si>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</si>
  <si>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</si>
  <si>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</si>
  <si>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</si>
  <si>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</si>
  <si>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</si>
  <si>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</si>
  <si>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</si>
  <si>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</si>
  <si>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</si>
  <si>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</si>
  <si>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</si>
  <si>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</si>
  <si>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</si>
  <si>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</si>
  <si>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</si>
  <si>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</si>
  <si>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</si>
  <si>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</si>
  <si>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</si>
  <si>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</si>
  <si>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</si>
  <si>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</si>
  <si>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</si>
  <si>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</si>
  <si>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</si>
  <si>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</si>
  <si>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</si>
  <si>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</si>
  <si>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</si>
  <si>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</si>
  <si>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</si>
  <si>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</si>
  <si>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</si>
  <si>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</si>
  <si>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</si>
  <si>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</si>
  <si>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</si>
  <si>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</si>
  <si>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</si>
  <si>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</si>
  <si>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</si>
  <si>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</si>
  <si>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</si>
  <si>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</si>
  <si>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</si>
  <si>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</si>
  <si>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</si>
  <si>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</si>
  <si>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</si>
  <si>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</si>
  <si>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</si>
  <si>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</si>
  <si>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</si>
  <si>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</si>
  <si>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</si>
  <si>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</si>
  <si>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</si>
  <si>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</si>
  <si>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</si>
  <si>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</si>
  <si>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</si>
  <si>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</si>
  <si>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</si>
  <si>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</si>
  <si>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</si>
  <si>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</si>
  <si>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</si>
  <si>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</si>
  <si>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</si>
  <si>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</si>
  <si>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</si>
  <si>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</si>
  <si>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</si>
  <si>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</si>
  <si>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</si>
  <si>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</si>
  <si>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</si>
  <si>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</si>
  <si>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</si>
  <si>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</si>
  <si>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</si>
  <si>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</si>
  <si>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</si>
  <si>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</si>
  <si>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</si>
  <si>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</si>
  <si>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</si>
  <si>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</si>
  <si>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</si>
  <si>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</si>
  <si>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</si>
  <si>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</si>
  <si>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</si>
  <si>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</si>
  <si>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</si>
  <si>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</si>
  <si>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</si>
  <si>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</si>
  <si>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</si>
  <si>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</si>
  <si>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</si>
  <si>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</si>
  <si>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</si>
  <si>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</si>
  <si>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</si>
  <si>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</si>
  <si>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</si>
  <si>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</si>
  <si>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</si>
  <si>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</si>
  <si>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</si>
  <si>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</si>
  <si>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</si>
  <si>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</si>
  <si>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</si>
  <si>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</si>
  <si>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</si>
  <si>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</si>
  <si>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</si>
  <si>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</si>
  <si>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</si>
  <si>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</si>
  <si>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</si>
  <si>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</si>
  <si>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</si>
  <si>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</si>
  <si>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</si>
  <si>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</si>
  <si>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</si>
  <si>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</si>
  <si>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</si>
  <si>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</si>
  <si>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</si>
  <si>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</si>
  <si>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</si>
  <si>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</si>
  <si>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</si>
  <si>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</si>
  <si>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</si>
  <si>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</si>
  <si>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</si>
  <si>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</si>
  <si>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</si>
  <si>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</si>
  <si>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</si>
  <si>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</si>
  <si>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</si>
  <si>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</si>
  <si>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</si>
  <si>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</si>
  <si>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</si>
  <si>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</si>
  <si>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</si>
  <si>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</si>
  <si>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</si>
  <si>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</si>
  <si>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</si>
  <si>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</si>
  <si>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</si>
  <si>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</si>
  <si>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</si>
  <si>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</si>
  <si>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</si>
  <si>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</si>
  <si>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</si>
  <si>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</si>
  <si>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</si>
  <si>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</si>
  <si>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</si>
  <si>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</si>
  <si>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</si>
  <si>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</si>
  <si>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</si>
  <si>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</si>
  <si>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</si>
  <si>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</si>
  <si>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</si>
  <si>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</si>
  <si>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</si>
  <si>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</si>
  <si>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</si>
  <si>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</si>
  <si>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</si>
  <si>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</si>
  <si>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</si>
  <si>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</si>
  <si>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</si>
  <si>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</si>
  <si>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</si>
  <si>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</si>
  <si>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</si>
  <si>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</si>
  <si>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</si>
  <si>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</si>
  <si>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</si>
  <si>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</si>
  <si>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</si>
  <si>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</si>
  <si>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</si>
  <si>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</si>
  <si>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</si>
  <si>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</si>
  <si>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</si>
  <si>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</si>
  <si>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</si>
  <si>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</si>
  <si>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</si>
  <si>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</si>
  <si>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</si>
  <si>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</si>
  <si>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</si>
  <si>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</si>
  <si>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</si>
  <si>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</si>
  <si>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</si>
  <si>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</si>
  <si>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</si>
  <si>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</si>
  <si>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</si>
  <si>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</si>
  <si>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</si>
  <si>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</si>
  <si>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</si>
  <si>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</si>
  <si>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</si>
  <si>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</si>
  <si>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</si>
  <si>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</si>
  <si>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</si>
  <si>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</si>
  <si>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</si>
  <si>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</si>
  <si>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</si>
  <si>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</si>
  <si>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</si>
  <si>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</si>
  <si>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</si>
  <si>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</si>
  <si>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</si>
  <si>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</si>
  <si>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</si>
  <si>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</si>
  <si>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</si>
  <si>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</si>
  <si>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</si>
  <si>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</si>
  <si>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</si>
  <si>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</si>
  <si>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</si>
  <si>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</si>
  <si>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</si>
  <si>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</si>
  <si>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</si>
  <si>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</si>
  <si>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</si>
  <si>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</si>
  <si>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</si>
  <si>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</si>
  <si>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</si>
  <si>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</si>
  <si>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</si>
  <si>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</si>
  <si>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</si>
  <si>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</si>
  <si>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</si>
  <si>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</si>
  <si>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</si>
  <si>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</si>
  <si>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</si>
  <si>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</si>
  <si>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</si>
  <si>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</si>
  <si>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</si>
  <si>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</si>
  <si>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</si>
  <si>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</si>
  <si>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</si>
  <si>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</si>
  <si>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</si>
  <si>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</si>
  <si>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</si>
  <si>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</si>
  <si>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</si>
  <si>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</si>
  <si>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</si>
  <si>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</si>
  <si>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</si>
  <si>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</si>
  <si>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</si>
  <si>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</si>
  <si>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</si>
  <si>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</si>
  <si>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</si>
  <si>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</si>
  <si>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</si>
  <si>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</si>
  <si>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</si>
  <si>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</si>
  <si>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</si>
  <si>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</si>
  <si>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</si>
  <si>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</si>
  <si>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</si>
  <si>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</si>
  <si>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</si>
  <si>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</si>
  <si>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</si>
  <si>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</si>
  <si>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</si>
  <si>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</si>
  <si>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</si>
  <si>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</si>
  <si>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</si>
  <si>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</si>
  <si>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</si>
  <si>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</si>
  <si>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</si>
  <si>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</si>
  <si>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</si>
  <si>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</si>
  <si>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</si>
  <si>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</si>
  <si>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</si>
  <si>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</si>
  <si>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</si>
  <si>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</si>
  <si>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</si>
  <si>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</si>
  <si>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</si>
  <si>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</si>
  <si>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</si>
  <si>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</si>
  <si>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</si>
  <si>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</si>
  <si>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</si>
  <si>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</si>
  <si>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</si>
  <si>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</si>
  <si>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</si>
  <si>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</si>
  <si>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</si>
  <si>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</si>
  <si>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</si>
  <si>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</si>
  <si>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</si>
  <si>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</si>
  <si>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</si>
  <si>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</si>
  <si>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</si>
  <si>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</si>
  <si>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</si>
  <si>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</si>
  <si>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</si>
  <si>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</si>
  <si>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</si>
  <si>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</si>
  <si>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</si>
  <si>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</si>
  <si>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</si>
  <si>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</si>
  <si>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</si>
  <si>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</si>
  <si>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</si>
  <si>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</si>
  <si>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</si>
  <si>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</si>
  <si>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</si>
  <si>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</si>
  <si>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</si>
  <si>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</si>
  <si>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</si>
  <si>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</si>
  <si>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</si>
  <si>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</si>
  <si>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</si>
  <si>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</si>
  <si>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</si>
  <si>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</si>
  <si>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</si>
  <si>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</si>
  <si>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</si>
  <si>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</si>
  <si>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</si>
  <si>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</si>
  <si>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</si>
  <si>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</si>
  <si>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</si>
  <si>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</si>
  <si>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</si>
  <si>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</si>
  <si>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</si>
  <si>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</si>
  <si>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</si>
  <si>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</si>
  <si>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</si>
  <si>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</si>
  <si>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</si>
  <si>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</si>
  <si>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</si>
  <si>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</si>
  <si>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</si>
  <si>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</si>
  <si>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</si>
  <si>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</si>
  <si>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</si>
  <si>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</si>
  <si>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</si>
  <si>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</si>
  <si>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</si>
  <si>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</si>
  <si>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</si>
  <si>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</si>
  <si>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</si>
  <si>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</si>
  <si>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</si>
  <si>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</si>
  <si>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</si>
  <si>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</si>
  <si>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</si>
  <si>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</si>
  <si>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</si>
  <si>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</si>
  <si>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</si>
  <si>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</si>
  <si>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</si>
  <si>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</si>
  <si>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</si>
  <si>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</si>
  <si>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</si>
  <si>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</si>
  <si>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</si>
  <si>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</si>
  <si>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</si>
  <si>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</si>
  <si>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</si>
  <si>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</si>
  <si>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</si>
  <si>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</si>
  <si>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</si>
  <si>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</si>
  <si>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</si>
  <si>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</si>
  <si>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</si>
  <si>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</si>
  <si>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</si>
  <si>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</si>
  <si>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</si>
  <si>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</si>
  <si>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</si>
  <si>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</si>
  <si>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</si>
  <si>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</si>
  <si>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</si>
  <si>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</si>
  <si>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</si>
  <si>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</si>
  <si>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</si>
  <si>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</si>
  <si>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</si>
  <si>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</si>
  <si>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</si>
  <si>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</si>
  <si>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</si>
  <si>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</si>
  <si>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</si>
  <si>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</si>
  <si>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</si>
  <si>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</si>
  <si>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</si>
  <si>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</si>
  <si>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</si>
  <si>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</si>
  <si>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</si>
  <si>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</si>
  <si>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</si>
  <si>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</si>
  <si>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</si>
  <si>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</si>
  <si>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</si>
  <si>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</si>
  <si>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</si>
  <si>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</si>
  <si>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</si>
  <si>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</si>
  <si>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</si>
  <si>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</si>
  <si>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</si>
  <si>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</si>
  <si>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</si>
  <si>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</si>
  <si>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</si>
  <si>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</si>
  <si>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</si>
  <si>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</si>
  <si>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</si>
  <si>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</si>
  <si>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</si>
  <si>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</si>
  <si>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</si>
  <si>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</si>
  <si>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</si>
  <si>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</si>
  <si>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</si>
  <si>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</si>
  <si>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</si>
  <si>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</si>
  <si>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</si>
  <si>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</si>
  <si>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</si>
  <si>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</si>
  <si>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</si>
  <si>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</si>
  <si>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</si>
  <si>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</si>
  <si>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</si>
  <si>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</si>
  <si>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</si>
  <si>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</si>
  <si>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</si>
  <si>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</si>
  <si>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</si>
  <si>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</si>
  <si>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</si>
  <si>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</si>
  <si>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</si>
  <si>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</si>
  <si>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</si>
  <si>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</si>
  <si>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</si>
  <si>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</si>
  <si>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</si>
  <si>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</si>
  <si>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</si>
  <si>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</si>
  <si>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</si>
  <si>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</si>
  <si>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</si>
  <si>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</si>
  <si>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</si>
  <si>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</si>
  <si>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</si>
  <si>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</si>
  <si>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</si>
  <si>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</si>
  <si>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</si>
  <si>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</si>
  <si>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</si>
  <si>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</si>
  <si>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</si>
  <si>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</si>
  <si>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</si>
  <si>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</si>
  <si>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</si>
  <si>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</si>
  <si>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</si>
  <si>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</si>
  <si>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</si>
  <si>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</si>
  <si>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</si>
  <si>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</si>
  <si>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</si>
  <si>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</si>
  <si>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</si>
  <si>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</si>
  <si>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</si>
  <si>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</si>
  <si>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</si>
  <si>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</si>
  <si>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</si>
  <si>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</si>
  <si>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</si>
  <si>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</si>
  <si>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</si>
  <si>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</si>
  <si>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</si>
  <si>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</si>
  <si>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</si>
  <si>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</si>
  <si>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</si>
  <si>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</si>
  <si>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</si>
  <si>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</si>
  <si>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</si>
  <si>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</si>
  <si>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</si>
  <si>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</si>
  <si>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</si>
  <si>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</si>
  <si>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</si>
  <si>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</si>
  <si>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</si>
  <si>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</si>
  <si>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</si>
  <si>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</si>
  <si>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</si>
  <si>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</si>
  <si>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</si>
  <si>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</si>
  <si>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</si>
  <si>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</si>
  <si>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</si>
  <si>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</si>
  <si>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</si>
  <si>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</si>
  <si>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</si>
  <si>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</si>
  <si>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</si>
  <si>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</si>
  <si>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</si>
  <si>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</si>
  <si>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</si>
  <si>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</si>
  <si>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</si>
  <si>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</si>
  <si>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</si>
  <si>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</si>
  <si>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</si>
  <si>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</si>
  <si>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</si>
  <si>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</si>
  <si>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</si>
  <si>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</si>
  <si>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</si>
  <si>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</si>
  <si>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</si>
  <si>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</si>
  <si>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</si>
  <si>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</si>
  <si>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</si>
  <si>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</si>
  <si>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</si>
  <si>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</si>
  <si>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</si>
  <si>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</si>
  <si>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</si>
  <si>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</si>
  <si>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</si>
  <si>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</si>
  <si>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</si>
  <si>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</si>
  <si>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</si>
  <si>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</si>
  <si>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</si>
  <si>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</si>
  <si>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</si>
  <si>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</si>
  <si>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</si>
  <si>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</si>
  <si>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</si>
  <si>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</si>
  <si>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</si>
  <si>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</si>
  <si>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</si>
  <si>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</si>
  <si>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</si>
  <si>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</si>
  <si>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</si>
  <si>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</si>
  <si>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</si>
  <si>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</si>
  <si>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</si>
  <si>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</si>
  <si>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</si>
  <si>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</si>
  <si>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</si>
  <si>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</si>
  <si>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</si>
  <si>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</si>
  <si>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</si>
  <si>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</si>
  <si>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</si>
  <si>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</si>
  <si>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</si>
  <si>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</si>
  <si>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</si>
  <si>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</si>
  <si>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</si>
  <si>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</si>
  <si>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</si>
  <si>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</si>
  <si>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</si>
  <si>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</si>
  <si>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</si>
  <si>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</si>
  <si>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</si>
  <si>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</si>
  <si>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</si>
  <si>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</si>
  <si>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</si>
  <si>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</si>
  <si>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</si>
  <si>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</si>
  <si>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</si>
  <si>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</si>
  <si>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</si>
  <si>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</si>
  <si>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</si>
  <si>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</si>
  <si>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</si>
  <si>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</si>
  <si>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</si>
  <si>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</si>
  <si>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</si>
  <si>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</si>
  <si>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</si>
  <si>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</si>
  <si>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</si>
  <si>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</si>
  <si>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</si>
  <si>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</si>
  <si>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</si>
  <si>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</si>
  <si>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</si>
  <si>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</si>
  <si>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</si>
  <si>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</si>
  <si>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</si>
  <si>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</si>
  <si>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</si>
  <si>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</si>
  <si>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</si>
  <si>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</si>
  <si>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</si>
  <si>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</si>
  <si>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</si>
  <si>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</si>
  <si>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</si>
  <si>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</si>
  <si>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</si>
  <si>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</si>
  <si>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</si>
  <si>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</si>
  <si>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</si>
  <si>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</si>
  <si>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</si>
  <si>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</si>
  <si>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</si>
  <si>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</si>
  <si>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</si>
  <si>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</si>
  <si>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</si>
  <si>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</si>
  <si>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</si>
  <si>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</si>
  <si>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</si>
  <si>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</si>
  <si>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</si>
  <si>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</si>
  <si>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</si>
  <si>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</si>
  <si>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</si>
  <si>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</si>
  <si>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</si>
  <si>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</si>
  <si>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</si>
  <si>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</si>
  <si>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</si>
  <si>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</si>
  <si>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</si>
  <si>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</si>
  <si>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</si>
  <si>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</si>
  <si>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</si>
  <si>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</si>
  <si>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</si>
  <si>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</si>
  <si>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</si>
  <si>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</si>
  <si>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</si>
  <si>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</si>
  <si>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</si>
  <si>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</si>
  <si>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</si>
  <si>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</si>
  <si>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</si>
  <si>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</si>
  <si>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</si>
  <si>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</si>
  <si>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</si>
  <si>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</si>
  <si>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</si>
  <si>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</si>
  <si>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</si>
  <si>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</si>
  <si>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</si>
  <si>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</si>
  <si>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</si>
  <si>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</si>
  <si>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</si>
  <si>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</si>
  <si>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</si>
  <si>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</si>
  <si>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</si>
  <si>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</si>
  <si>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</si>
  <si>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</si>
  <si>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</si>
  <si>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</si>
  <si>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</si>
  <si>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</si>
  <si>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</si>
  <si>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</si>
  <si>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</si>
  <si>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</si>
  <si>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</si>
  <si>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</si>
  <si>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</si>
  <si>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</si>
  <si>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</si>
  <si>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</si>
  <si>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</si>
  <si>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</si>
  <si>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</si>
  <si>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</si>
  <si>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</si>
  <si>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</si>
  <si>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</si>
  <si>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</si>
  <si>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</si>
  <si>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</si>
  <si>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</si>
  <si>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</si>
  <si>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</si>
  <si>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</si>
  <si>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</si>
  <si>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</si>
  <si>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</si>
  <si>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</si>
  <si>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</si>
  <si>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</si>
  <si>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</si>
  <si>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</si>
  <si>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</si>
  <si>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</si>
  <si>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</si>
  <si>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</si>
  <si>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</si>
  <si>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</si>
  <si>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</si>
  <si>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</si>
  <si>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</si>
  <si>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</si>
  <si>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</si>
  <si>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</si>
  <si>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</si>
  <si>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</si>
  <si>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</si>
  <si>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</si>
  <si>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</si>
  <si>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</si>
  <si>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</si>
  <si>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</si>
  <si>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</si>
  <si>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</si>
  <si>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</si>
  <si>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</si>
  <si>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</si>
  <si>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</si>
  <si>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</si>
  <si>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</si>
  <si>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</si>
  <si>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</si>
  <si>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</si>
  <si>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</si>
  <si>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</si>
  <si>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</si>
  <si>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</si>
  <si>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</si>
  <si>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</si>
  <si>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</si>
  <si>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</si>
  <si>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</si>
  <si>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</si>
  <si>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</si>
  <si>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</si>
  <si>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</si>
  <si>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</si>
  <si>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</si>
  <si>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</si>
  <si>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</si>
  <si>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</si>
  <si>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</si>
  <si>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</si>
  <si>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</si>
  <si>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</si>
  <si>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</si>
  <si>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</si>
  <si>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</si>
  <si>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</si>
  <si>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</si>
  <si>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</si>
  <si>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</si>
  <si>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</si>
  <si>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</si>
  <si>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</si>
  <si>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</si>
  <si>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</si>
  <si>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</si>
  <si>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</si>
  <si>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</si>
  <si>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</si>
  <si>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</si>
  <si>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</si>
  <si>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</si>
  <si>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</si>
  <si>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</si>
  <si>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</si>
  <si>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</si>
  <si>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</si>
  <si>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</si>
  <si>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</si>
  <si>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</si>
  <si>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</si>
  <si>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</si>
  <si>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</si>
  <si>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</si>
  <si>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</si>
  <si>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</si>
  <si>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</si>
  <si>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</si>
  <si>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</si>
  <si>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</si>
  <si>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</si>
  <si>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</si>
  <si>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</si>
  <si>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</si>
  <si>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</si>
  <si>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</si>
  <si>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</si>
  <si>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</si>
  <si>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</si>
  <si>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</si>
  <si>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</si>
  <si>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</si>
  <si>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</si>
  <si>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</si>
  <si>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</si>
  <si>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</si>
  <si>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</si>
  <si>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</si>
  <si>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</si>
  <si>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</si>
  <si>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</si>
  <si>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</si>
  <si>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</si>
  <si>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</si>
  <si>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</si>
  <si>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</si>
  <si>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</si>
  <si>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</si>
  <si>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</si>
  <si>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</si>
  <si>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</si>
  <si>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</si>
  <si>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</si>
  <si>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</si>
  <si>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</si>
  <si>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</si>
  <si>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</si>
  <si>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</si>
  <si>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</si>
  <si>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</si>
  <si>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</si>
  <si>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</si>
  <si>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</si>
  <si>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</si>
  <si>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</si>
  <si>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</si>
  <si>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</si>
  <si>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</si>
  <si>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</si>
  <si>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</si>
  <si>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</si>
  <si>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</si>
  <si>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</si>
  <si>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</si>
  <si>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</si>
  <si>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</si>
  <si>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</si>
  <si>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</si>
  <si>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</si>
  <si>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</si>
  <si>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</si>
  <si>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</si>
  <si>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</si>
  <si>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</si>
  <si>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</si>
  <si>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</si>
  <si>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</si>
  <si>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</si>
  <si>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</si>
  <si>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</si>
  <si>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</si>
  <si>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</si>
  <si>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</si>
  <si>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</si>
  <si>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</si>
  <si>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</si>
  <si>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</si>
  <si>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</si>
  <si>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</si>
  <si>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</si>
  <si>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</si>
  <si>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</si>
  <si>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</si>
  <si>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</si>
  <si>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</si>
  <si>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</si>
  <si>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</si>
  <si>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</si>
  <si>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</si>
  <si>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</si>
  <si>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</si>
  <si>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</si>
  <si>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</si>
  <si>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</si>
  <si>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</si>
  <si>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</si>
  <si>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</si>
  <si>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</si>
  <si>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</si>
  <si>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</si>
  <si>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</si>
  <si>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</si>
  <si>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</si>
  <si>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</si>
  <si>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</si>
  <si>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</si>
  <si>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</si>
  <si>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</si>
  <si>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</si>
  <si>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</si>
  <si>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</si>
  <si>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</si>
  <si>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</si>
  <si>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</si>
  <si>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</si>
  <si>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</si>
  <si>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</si>
  <si>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</si>
  <si>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</si>
  <si>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</si>
  <si>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</si>
  <si>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</si>
  <si>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</si>
  <si>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</si>
  <si>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</si>
  <si>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</si>
  <si>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</si>
  <si>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</si>
  <si>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</si>
  <si>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</si>
  <si>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</si>
  <si>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</si>
  <si>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</si>
  <si>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</si>
  <si>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</si>
  <si>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</si>
  <si>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</si>
  <si>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</si>
  <si>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</si>
  <si>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</si>
  <si>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</si>
  <si>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</si>
  <si>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</si>
  <si>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</si>
  <si>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</si>
  <si>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</si>
  <si>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</si>
  <si>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</si>
  <si>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</si>
  <si>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</si>
  <si>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</si>
  <si>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</si>
  <si>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</si>
  <si>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</si>
  <si>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</si>
  <si>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</si>
  <si>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</si>
  <si>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</si>
  <si>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</si>
  <si>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</si>
  <si>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</si>
  <si>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</si>
  <si>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</si>
  <si>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</si>
  <si>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</si>
  <si>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</si>
  <si>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</si>
  <si>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</si>
  <si>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</si>
  <si>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</si>
  <si>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</si>
  <si>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</si>
  <si>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</si>
  <si>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</si>
  <si>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</si>
  <si>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</si>
  <si>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</si>
  <si>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</si>
  <si>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</si>
  <si>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</si>
  <si>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</si>
  <si>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</si>
  <si>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</si>
  <si>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</si>
  <si>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</si>
  <si>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</si>
  <si>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</si>
  <si>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</si>
  <si>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</si>
  <si>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</si>
  <si>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</si>
  <si>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</si>
  <si>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</si>
  <si>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</si>
  <si>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</si>
  <si>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</si>
  <si>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</si>
  <si>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</si>
  <si>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</si>
  <si>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</si>
  <si>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</si>
  <si>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</si>
  <si>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</si>
  <si>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</si>
  <si>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</si>
  <si>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</si>
  <si>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</si>
  <si>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</si>
  <si>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</si>
  <si>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</si>
  <si>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</si>
  <si>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</si>
  <si>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</si>
  <si>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</si>
  <si>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</si>
  <si>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</si>
  <si>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</si>
  <si>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</si>
  <si>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</si>
  <si>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</si>
  <si>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</si>
  <si>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</si>
  <si>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</si>
  <si>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</si>
  <si>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</si>
  <si>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</si>
  <si>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</si>
  <si>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</si>
  <si>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</si>
  <si>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</si>
  <si>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</si>
  <si>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</si>
  <si>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</si>
  <si>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</si>
  <si>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</si>
  <si>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</si>
  <si>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</si>
  <si>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</si>
  <si>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</si>
  <si>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</si>
  <si>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</si>
  <si>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</si>
  <si>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</si>
  <si>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</si>
  <si>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</si>
  <si>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</si>
  <si>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</si>
  <si>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</si>
  <si>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</si>
  <si>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</si>
  <si>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</si>
  <si>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</si>
  <si>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</si>
  <si>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</si>
  <si>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</si>
  <si>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</si>
  <si>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</si>
  <si>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</si>
  <si>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</si>
  <si>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</si>
  <si>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</si>
  <si>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</si>
  <si>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</si>
  <si>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</si>
  <si>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</si>
  <si>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</si>
  <si>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</si>
  <si>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</si>
  <si>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</si>
  <si>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</si>
  <si>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</si>
  <si>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</si>
  <si>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</si>
  <si>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</si>
  <si>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</si>
  <si>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</si>
  <si>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</si>
  <si>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</si>
  <si>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</si>
  <si>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</si>
  <si>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</si>
  <si>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</si>
  <si>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</si>
  <si>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</si>
  <si>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</si>
  <si>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</si>
  <si>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</si>
  <si>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</si>
  <si>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</si>
  <si>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</si>
  <si>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</si>
  <si>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</si>
  <si>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</si>
  <si>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</si>
  <si>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</si>
  <si>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</si>
  <si>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</si>
  <si>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</si>
  <si>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</si>
  <si>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</si>
  <si>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</si>
  <si>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</si>
  <si>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</si>
  <si>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</si>
  <si>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</si>
  <si>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</si>
  <si>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</si>
  <si>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</si>
  <si>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</si>
  <si>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</si>
  <si>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</si>
  <si>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</si>
  <si>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</si>
  <si>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</si>
  <si>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</si>
  <si>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</si>
  <si>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</si>
  <si>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</si>
  <si>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</si>
  <si>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</si>
  <si>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</si>
  <si>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</si>
  <si>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</si>
  <si>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</si>
  <si>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</si>
  <si>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</si>
  <si>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</si>
  <si>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</si>
  <si>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</si>
  <si>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</si>
  <si>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</si>
  <si>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</si>
  <si>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</si>
  <si>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</si>
  <si>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</si>
  <si>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</si>
  <si>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</si>
  <si>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</si>
  <si>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</si>
  <si>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</si>
  <si>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</si>
  <si>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</si>
  <si>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</si>
  <si>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</si>
  <si>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</si>
  <si>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</si>
  <si>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</si>
  <si>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</si>
  <si>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</si>
  <si>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</si>
  <si>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</si>
  <si>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</si>
  <si>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</si>
  <si>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</si>
  <si>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</si>
  <si>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</si>
  <si>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</si>
  <si>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</si>
  <si>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</si>
  <si>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</si>
  <si>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</si>
  <si>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</si>
  <si>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</si>
  <si>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</si>
  <si>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</si>
  <si>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</si>
  <si>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</si>
  <si>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</si>
  <si>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</si>
  <si>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</si>
  <si>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</si>
  <si>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</si>
  <si>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</si>
  <si>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</si>
  <si>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</si>
  <si>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</si>
  <si>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</si>
  <si>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</si>
  <si>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</si>
  <si>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</si>
  <si>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</si>
  <si>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</si>
  <si>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</si>
  <si>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</si>
  <si>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</si>
  <si>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</si>
  <si>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</si>
  <si>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</si>
  <si>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</si>
  <si>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</si>
  <si>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</si>
  <si>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</si>
  <si>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</si>
  <si>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</si>
  <si>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</si>
  <si>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</si>
  <si>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</si>
  <si>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</si>
  <si>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</si>
  <si>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</si>
  <si>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</si>
  <si>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</si>
  <si>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</si>
  <si>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</si>
  <si>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</si>
  <si>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</si>
  <si>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</si>
  <si>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</si>
  <si>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</si>
  <si>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</si>
  <si>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</si>
  <si>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</si>
  <si>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</si>
  <si>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</si>
  <si>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</si>
  <si>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</si>
  <si>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</si>
  <si>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</si>
  <si>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</si>
  <si>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</si>
  <si>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</si>
  <si>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</si>
  <si>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</si>
  <si>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</si>
  <si>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</si>
  <si>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</si>
  <si>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</si>
  <si>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</si>
  <si>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</si>
  <si>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</si>
  <si>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</si>
  <si>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</si>
  <si>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</si>
  <si>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</si>
  <si>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</si>
  <si>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</si>
  <si>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</si>
  <si>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</si>
  <si>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</si>
  <si>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</si>
  <si>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</si>
  <si>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</si>
  <si>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</si>
  <si>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</si>
  <si>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</si>
  <si>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</si>
  <si>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</si>
  <si>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</si>
  <si>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</si>
  <si>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</si>
  <si>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</si>
  <si>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</si>
  <si>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</si>
  <si>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</si>
  <si>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</si>
  <si>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</si>
  <si>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</si>
  <si>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</si>
  <si>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</si>
  <si>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</si>
  <si>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</si>
  <si>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</si>
  <si>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</si>
  <si>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</si>
  <si>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</si>
  <si>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</si>
  <si>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</si>
  <si>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</si>
  <si>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</si>
  <si>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</si>
  <si>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</si>
  <si>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</si>
  <si>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</si>
  <si>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</si>
  <si>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</si>
  <si>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</si>
  <si>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</si>
  <si>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</si>
  <si>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</si>
  <si>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</si>
  <si>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</si>
  <si>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</si>
  <si>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</si>
  <si>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</si>
  <si>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</si>
  <si>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</si>
  <si>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</si>
  <si>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</si>
  <si>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</si>
  <si>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</si>
  <si>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</si>
  <si>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</si>
  <si>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</si>
  <si>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</si>
  <si>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</si>
  <si>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</si>
  <si>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</si>
  <si>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</si>
  <si>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</si>
  <si>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</si>
  <si>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</si>
  <si>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</si>
  <si>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</si>
  <si>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</si>
  <si>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</si>
  <si>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</si>
  <si>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</si>
  <si>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</si>
  <si>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</si>
  <si>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</si>
  <si>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</si>
  <si>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</si>
  <si>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</si>
  <si>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</si>
  <si>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</si>
  <si>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</si>
  <si>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</si>
  <si>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</si>
  <si>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</si>
  <si>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</si>
  <si>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</si>
  <si>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</si>
  <si>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</si>
  <si>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</si>
  <si>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</si>
  <si>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</si>
  <si>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</si>
  <si>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</si>
  <si>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</si>
  <si>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</si>
  <si>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</si>
  <si>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</si>
  <si>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</si>
  <si>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</si>
  <si>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</si>
  <si>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</si>
  <si>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</si>
  <si>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</si>
  <si>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</si>
  <si>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</si>
  <si>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</si>
  <si>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</si>
  <si>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</si>
  <si>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</si>
  <si>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</si>
  <si>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</si>
  <si>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</si>
  <si>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</si>
  <si>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</si>
  <si>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</si>
  <si>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</si>
  <si>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</si>
  <si>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</si>
  <si>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</si>
  <si>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</si>
  <si>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</si>
  <si>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</si>
  <si>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</si>
  <si>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</si>
  <si>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</si>
  <si>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</si>
  <si>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</si>
  <si>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</si>
  <si>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</si>
  <si>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</si>
  <si>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</si>
  <si>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</si>
  <si>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</si>
  <si>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</si>
  <si>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</si>
  <si>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</si>
  <si>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</si>
  <si>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</si>
  <si>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</si>
  <si>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</si>
  <si>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</si>
  <si>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</si>
  <si>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</si>
  <si>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</si>
  <si>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</si>
  <si>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</si>
  <si>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</si>
  <si>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</si>
  <si>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</si>
  <si>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</si>
  <si>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</si>
  <si>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</si>
  <si>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</si>
  <si>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</si>
  <si>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</si>
  <si>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</si>
  <si>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</si>
  <si>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</si>
  <si>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</si>
  <si>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</si>
  <si>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</si>
  <si>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</si>
  <si>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</si>
  <si>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</si>
  <si>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</si>
  <si>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</si>
  <si>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</si>
  <si>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</si>
  <si>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</si>
  <si>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</si>
  <si>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</si>
  <si>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</si>
  <si>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</si>
  <si>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</si>
  <si>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</si>
  <si>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</si>
  <si>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</si>
  <si>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</si>
  <si>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</si>
  <si>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</si>
  <si>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</si>
  <si>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</si>
  <si>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</si>
  <si>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</si>
  <si>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</si>
  <si>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</si>
  <si>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</si>
  <si>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</si>
  <si>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</si>
  <si>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</si>
  <si>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</si>
  <si>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</si>
  <si>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</si>
  <si>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</si>
  <si>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</si>
  <si>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</si>
  <si>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</si>
  <si>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</si>
  <si>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</si>
  <si>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</si>
  <si>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</si>
  <si>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</si>
  <si>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</si>
  <si>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</si>
  <si>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</si>
  <si>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</si>
  <si>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</si>
  <si>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</si>
  <si>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</si>
  <si>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</si>
  <si>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</si>
  <si>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</si>
  <si>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</si>
  <si>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</si>
  <si>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</si>
  <si>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</si>
  <si>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</si>
  <si>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</si>
  <si>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</si>
  <si>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</si>
  <si>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</si>
  <si>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</si>
  <si>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</si>
  <si>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</si>
  <si>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</si>
  <si>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</si>
  <si>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</si>
  <si>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</si>
  <si>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</si>
  <si>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</si>
  <si>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</si>
  <si>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</si>
  <si>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</si>
  <si>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</si>
  <si>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</si>
  <si>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</si>
  <si>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</si>
  <si>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</si>
  <si>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</si>
  <si>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</si>
  <si>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</si>
  <si>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</si>
  <si>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</si>
  <si>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</si>
  <si>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</si>
  <si>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</si>
  <si>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</si>
  <si>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</si>
  <si>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</si>
  <si>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</si>
  <si>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</si>
  <si>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</si>
  <si>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</si>
  <si>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</si>
  <si>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</si>
  <si>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</si>
  <si>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</si>
  <si>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</si>
  <si>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</si>
  <si>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</si>
  <si>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</si>
  <si>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</si>
  <si>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</si>
  <si>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</si>
  <si>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</si>
  <si>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</si>
  <si>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</si>
  <si>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</si>
  <si>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</si>
  <si>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</si>
  <si>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</si>
  <si>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</si>
  <si>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</si>
  <si>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</si>
  <si>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</si>
  <si>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</si>
  <si>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</si>
  <si>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</si>
  <si>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</si>
  <si>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</si>
  <si>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</si>
  <si>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</si>
  <si>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</si>
  <si>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</si>
  <si>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</si>
  <si>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</si>
  <si>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</si>
  <si>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</si>
  <si>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</si>
  <si>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</si>
  <si>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</si>
  <si>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</si>
  <si>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</si>
  <si>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</si>
  <si>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</si>
  <si>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</si>
  <si>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</si>
  <si>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</si>
  <si>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</si>
  <si>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</si>
  <si>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</si>
  <si>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</si>
  <si>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</si>
  <si>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</si>
  <si>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</si>
  <si>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</si>
  <si>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</si>
  <si>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</si>
  <si>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</si>
  <si>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</si>
  <si>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</si>
  <si>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</si>
  <si>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</si>
  <si>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</si>
  <si>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</si>
  <si>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</si>
  <si>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</si>
  <si>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</si>
  <si>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</si>
  <si>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</si>
  <si>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</si>
  <si>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</si>
  <si>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</si>
  <si>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</si>
  <si>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</si>
  <si>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</si>
  <si>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</si>
  <si>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</si>
  <si>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</si>
  <si>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</si>
  <si>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</si>
  <si>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</si>
  <si>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</si>
  <si>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</si>
  <si>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</si>
  <si>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</si>
  <si>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</si>
  <si>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</si>
  <si>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</si>
  <si>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</si>
  <si>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</si>
  <si>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</si>
  <si>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</si>
  <si>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</si>
  <si>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</si>
  <si>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</si>
  <si>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</si>
  <si>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</si>
  <si>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</si>
  <si>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</si>
  <si>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</si>
  <si>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</si>
  <si>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</si>
  <si>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</si>
  <si>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</si>
  <si>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</si>
  <si>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</si>
  <si>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</si>
  <si>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</si>
  <si>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</si>
  <si>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</si>
  <si>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</si>
  <si>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</si>
  <si>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</si>
  <si>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</si>
  <si>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</si>
  <si>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</si>
  <si>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</si>
  <si>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</si>
  <si>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</si>
  <si>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</si>
  <si>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</si>
  <si>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</si>
  <si>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</si>
  <si>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</si>
  <si>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</si>
  <si>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</si>
  <si>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</si>
  <si>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</si>
  <si>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</si>
  <si>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</si>
  <si>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</si>
  <si>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</si>
  <si>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</si>
  <si>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</si>
  <si>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</si>
  <si>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</si>
  <si>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</si>
  <si>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</si>
  <si>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</si>
  <si>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</si>
  <si>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</si>
  <si>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</si>
  <si>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</si>
  <si>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</si>
  <si>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</si>
  <si>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</si>
  <si>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</si>
  <si>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</si>
  <si>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</si>
  <si>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</si>
  <si>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</si>
  <si>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</si>
  <si>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</si>
  <si>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</si>
  <si>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</si>
  <si>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</si>
  <si>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</si>
  <si>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</si>
  <si>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</si>
  <si>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</si>
  <si>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</si>
  <si>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</si>
  <si>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</si>
  <si>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</si>
  <si>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</si>
  <si>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</si>
  <si>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</si>
  <si>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</si>
  <si>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</si>
  <si>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</si>
  <si>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</si>
  <si>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</si>
  <si>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</si>
  <si>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</si>
  <si>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</si>
  <si>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</si>
  <si>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</si>
  <si>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</si>
  <si>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</si>
  <si>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</si>
  <si>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</si>
  <si>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</si>
  <si>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</si>
  <si>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</si>
  <si>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</si>
  <si>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</si>
  <si>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</si>
  <si>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</si>
  <si>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</si>
  <si>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</si>
  <si>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</si>
  <si>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</si>
  <si>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</si>
  <si>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</si>
  <si>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</si>
  <si>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</si>
  <si>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</si>
  <si>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</si>
  <si>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</si>
  <si>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</si>
  <si>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</si>
  <si>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</si>
  <si>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</si>
  <si>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</si>
  <si>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</si>
  <si>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</si>
  <si>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</si>
  <si>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</si>
  <si>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</si>
  <si>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</si>
  <si>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</si>
  <si>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</si>
  <si>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</si>
  <si>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</si>
  <si>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</si>
  <si>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</si>
  <si>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</si>
  <si>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</si>
  <si>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</si>
  <si>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</si>
  <si>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</si>
  <si>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</si>
  <si>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</si>
  <si>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</si>
  <si>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</si>
  <si>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</si>
  <si>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</si>
  <si>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</si>
  <si>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</si>
  <si>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</si>
  <si>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</si>
  <si>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</si>
  <si>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</si>
  <si>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</si>
  <si>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</si>
  <si>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</si>
  <si>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</si>
  <si>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</si>
  <si>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</si>
  <si>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</si>
  <si>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</si>
  <si>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</si>
  <si>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</si>
  <si>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</si>
  <si>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</si>
  <si>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</si>
  <si>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</si>
  <si>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</si>
  <si>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</si>
  <si>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</si>
  <si>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</si>
  <si>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</si>
  <si>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</si>
  <si>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</si>
  <si>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</si>
  <si>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</si>
  <si>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</si>
  <si>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</si>
  <si>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</si>
  <si>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</si>
  <si>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</si>
  <si>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</si>
  <si>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</si>
  <si>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</si>
  <si>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</si>
  <si>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</si>
  <si>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</si>
  <si>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</si>
  <si>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</si>
  <si>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</si>
  <si>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</si>
  <si>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</si>
  <si>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</si>
  <si>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</si>
  <si>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</si>
  <si>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</si>
  <si>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</si>
  <si>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</si>
  <si>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</si>
  <si>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</si>
  <si>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</si>
  <si>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</si>
  <si>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</si>
  <si>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</si>
  <si>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</si>
  <si>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</si>
  <si>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</si>
  <si>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</si>
  <si>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</si>
  <si>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</si>
  <si>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</si>
  <si>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</si>
  <si>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</si>
  <si>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</si>
  <si>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</si>
  <si>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</si>
  <si>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</si>
  <si>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</si>
  <si>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</si>
  <si>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</si>
  <si>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</si>
  <si>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</si>
  <si>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</si>
  <si>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</si>
  <si>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</si>
  <si>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</si>
  <si>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</si>
  <si>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</si>
  <si>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</si>
  <si>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</si>
  <si>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</si>
  <si>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</si>
  <si>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</si>
  <si>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</si>
  <si>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</si>
  <si>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</si>
  <si>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</si>
  <si>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</si>
  <si>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</si>
  <si>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</si>
  <si>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</si>
  <si>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</si>
  <si>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</si>
  <si>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</si>
  <si>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</si>
  <si>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</si>
  <si>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</si>
  <si>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</si>
  <si>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</si>
  <si>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</si>
  <si>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</si>
  <si>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</si>
  <si>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</si>
  <si>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</si>
  <si>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</si>
  <si>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</si>
  <si>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</si>
  <si>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</si>
  <si>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</si>
  <si>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</si>
  <si>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</si>
  <si>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</si>
  <si>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</si>
  <si>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</si>
  <si>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</si>
  <si>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</si>
  <si>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</si>
  <si>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</si>
  <si>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</si>
  <si>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</si>
  <si>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</si>
  <si>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</si>
  <si>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</si>
  <si>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</si>
  <si>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</si>
  <si>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</si>
  <si>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</si>
  <si>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</si>
  <si>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</si>
  <si>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</si>
  <si>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</si>
  <si>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</si>
  <si>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</si>
  <si>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</si>
  <si>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</si>
  <si>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</si>
  <si>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</si>
  <si>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</si>
  <si>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</si>
  <si>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</si>
  <si>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</si>
  <si>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</si>
  <si>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</si>
  <si>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</si>
  <si>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</si>
  <si>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</si>
  <si>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</si>
  <si>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</si>
  <si>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</si>
  <si>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</si>
  <si>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</si>
  <si>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</si>
  <si>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</si>
  <si>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</si>
  <si>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</si>
  <si>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</si>
  <si>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</si>
  <si>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</si>
  <si>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</si>
  <si>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</si>
  <si>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</si>
  <si>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</si>
  <si>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</si>
  <si>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</si>
  <si>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</si>
  <si>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</si>
  <si>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</si>
  <si>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</si>
  <si>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</si>
  <si>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</si>
  <si>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</si>
  <si>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</si>
  <si>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</si>
  <si>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</si>
  <si>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</si>
  <si>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</si>
  <si>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</si>
  <si>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</si>
  <si>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</si>
  <si>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</si>
  <si>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</si>
  <si>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</si>
  <si>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</si>
  <si>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</si>
  <si>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</si>
  <si>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</si>
  <si>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</si>
  <si>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</si>
  <si>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</si>
  <si>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</si>
  <si>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</si>
  <si>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</si>
  <si>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</si>
  <si>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</si>
  <si>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</si>
  <si>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</si>
  <si>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</si>
  <si>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</si>
  <si>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</si>
  <si>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</si>
  <si>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</si>
  <si>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</si>
  <si>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</si>
  <si>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</si>
  <si>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</si>
  <si>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</si>
  <si>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</si>
  <si>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</si>
  <si>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</si>
  <si>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</si>
  <si>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</si>
  <si>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</si>
  <si>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</si>
  <si>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</si>
  <si>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</si>
  <si>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</si>
  <si>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</si>
  <si>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</si>
  <si>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</si>
  <si>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</si>
  <si>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</si>
  <si>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</si>
  <si>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</si>
  <si>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</si>
  <si>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</si>
  <si>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</si>
  <si>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</si>
  <si>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</si>
  <si>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</si>
  <si>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</si>
  <si>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</si>
  <si>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</si>
  <si>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</si>
  <si>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</si>
  <si>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</si>
  <si>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</si>
  <si>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</si>
  <si>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</si>
  <si>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</si>
  <si>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</si>
  <si>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</si>
  <si>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</si>
  <si>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</si>
  <si>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</si>
  <si>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</si>
  <si>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</si>
  <si>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</si>
  <si>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</si>
  <si>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</si>
  <si>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</si>
  <si>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</si>
  <si>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</si>
  <si>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</si>
  <si>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</si>
  <si>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</si>
  <si>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</si>
  <si>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</si>
  <si>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</si>
  <si>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</si>
  <si>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</si>
  <si>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</si>
  <si>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</si>
  <si>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</si>
  <si>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</si>
  <si>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</si>
  <si>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</si>
  <si>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</si>
  <si>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</si>
  <si>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</si>
  <si>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</si>
  <si>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</si>
  <si>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</si>
  <si>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</si>
  <si>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</si>
  <si>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</si>
  <si>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</si>
  <si>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</si>
  <si>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</si>
  <si>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</si>
  <si>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</si>
  <si>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</si>
  <si>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</si>
  <si>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</si>
  <si>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</si>
  <si>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</si>
  <si>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</si>
  <si>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</si>
  <si>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</si>
  <si>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</si>
  <si>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</si>
  <si>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</si>
  <si>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</si>
  <si>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</si>
  <si>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</si>
  <si>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</si>
  <si>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</si>
  <si>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</si>
  <si>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</si>
  <si>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</si>
  <si>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</si>
  <si>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</si>
  <si>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</si>
  <si>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</si>
  <si>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</si>
  <si>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</si>
  <si>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</si>
  <si>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</si>
  <si>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</si>
  <si>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</si>
  <si>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</si>
  <si>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</si>
  <si>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</si>
  <si>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</si>
  <si>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</si>
  <si>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</si>
  <si>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</si>
  <si>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</si>
  <si>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</si>
  <si>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</si>
  <si>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</si>
  <si>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</si>
  <si>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</si>
  <si>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</si>
  <si>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</si>
  <si>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</si>
  <si>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</si>
  <si>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</si>
  <si>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</si>
  <si>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</si>
  <si>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</si>
  <si>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</si>
  <si>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</si>
  <si>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</si>
  <si>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</si>
  <si>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</si>
  <si>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</si>
  <si>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</si>
  <si>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</si>
  <si>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</si>
  <si>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</si>
  <si>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</si>
  <si>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</si>
  <si>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</si>
  <si>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</si>
  <si>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</si>
  <si>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</si>
  <si>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</si>
  <si>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</si>
  <si>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</si>
  <si>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</si>
  <si>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</si>
  <si>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</si>
  <si>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</si>
  <si>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</si>
  <si>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</si>
  <si>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</si>
  <si>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</si>
  <si>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</si>
  <si>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</si>
  <si>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</si>
  <si>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</si>
  <si>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</si>
  <si>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</si>
  <si>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</si>
  <si>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</si>
  <si>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</si>
  <si>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</si>
  <si>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</si>
  <si>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</si>
  <si>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</si>
  <si>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</si>
  <si>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</si>
  <si>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</si>
  <si>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</si>
  <si>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</si>
  <si>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</si>
  <si>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</si>
  <si>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</si>
  <si>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</si>
  <si>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</si>
  <si>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</si>
  <si>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</si>
  <si>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</si>
  <si>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</si>
  <si>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</si>
  <si>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</si>
  <si>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</si>
  <si>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</si>
  <si>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</si>
  <si>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</si>
  <si>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</si>
  <si>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</si>
  <si>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</si>
  <si>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</si>
  <si>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</si>
  <si>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</si>
  <si>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</si>
  <si>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</si>
  <si>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</si>
  <si>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</si>
  <si>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</si>
  <si>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</si>
  <si>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</si>
  <si>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</si>
  <si>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</si>
  <si>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</si>
  <si>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</si>
  <si>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</si>
  <si>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</si>
  <si>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</si>
  <si>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</si>
  <si>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</si>
  <si>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</si>
  <si>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</si>
  <si>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</si>
  <si>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</si>
  <si>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</si>
  <si>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</si>
  <si>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</si>
  <si>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</si>
  <si>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</si>
  <si>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</si>
  <si>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</si>
  <si>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</si>
  <si>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</si>
  <si>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</si>
  <si>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</si>
  <si>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</si>
  <si>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</si>
  <si>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</si>
  <si>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</si>
  <si>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</si>
  <si>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</si>
  <si>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</si>
  <si>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</si>
  <si>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</si>
  <si>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</si>
  <si>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</si>
  <si>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</si>
  <si>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</si>
  <si>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</si>
  <si>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</si>
  <si>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</si>
  <si>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</si>
  <si>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</si>
  <si>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</si>
  <si>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</si>
  <si>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</si>
  <si>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</si>
  <si>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</si>
  <si>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</si>
  <si>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</si>
  <si>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</si>
  <si>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</si>
  <si>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</si>
  <si>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</si>
  <si>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</si>
  <si>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</si>
  <si>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</si>
  <si>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</si>
  <si>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</si>
  <si>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</si>
  <si>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</si>
  <si>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</si>
  <si>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</si>
  <si>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</si>
  <si>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</si>
  <si>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</si>
  <si>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</si>
  <si>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</si>
  <si>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</si>
  <si>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</si>
  <si>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</si>
  <si>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</si>
  <si>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</si>
  <si>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</si>
  <si>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</si>
  <si>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</si>
  <si>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</si>
  <si>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</si>
  <si>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</si>
  <si>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</si>
  <si>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</si>
  <si>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</si>
  <si>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</si>
  <si>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</si>
  <si>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</si>
  <si>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</si>
  <si>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</si>
  <si>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</si>
  <si>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</si>
  <si>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</si>
  <si>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</si>
  <si>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</si>
  <si>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</si>
  <si>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</si>
  <si>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</si>
  <si>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</si>
  <si>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</si>
  <si>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</si>
  <si>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</si>
  <si>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</si>
  <si>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</si>
  <si>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</si>
  <si>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</si>
  <si>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</si>
  <si>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</si>
  <si>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</si>
  <si>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</si>
  <si>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</si>
  <si>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</si>
  <si>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</si>
  <si>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</si>
  <si>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</si>
  <si>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</si>
  <si>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</si>
  <si>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</si>
  <si>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</si>
  <si>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</si>
  <si>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</si>
  <si>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</si>
  <si>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</si>
  <si>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</si>
  <si>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</si>
  <si>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</si>
  <si>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</si>
  <si>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</si>
  <si>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</si>
  <si>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</si>
  <si>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</si>
  <si>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</si>
  <si>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</si>
  <si>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</si>
  <si>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</si>
  <si>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</si>
  <si>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</si>
  <si>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</si>
  <si>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</si>
  <si>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</si>
  <si>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</si>
  <si>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</si>
  <si>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</si>
  <si>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</si>
  <si>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</si>
  <si>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</si>
  <si>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</si>
  <si>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</si>
  <si>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</si>
  <si>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</si>
  <si>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</si>
  <si>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</si>
  <si>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</si>
  <si>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</si>
  <si>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</si>
  <si>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</si>
  <si>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</si>
  <si>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</si>
  <si>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</si>
  <si>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</si>
  <si>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</si>
  <si>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</si>
  <si>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</si>
  <si>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</si>
  <si>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</si>
  <si>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</si>
  <si>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</si>
  <si>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</si>
  <si>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</si>
  <si>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</si>
  <si>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</si>
  <si>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</si>
  <si>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</si>
  <si>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</si>
  <si>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</si>
  <si>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</si>
  <si>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</si>
  <si>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</si>
  <si>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</si>
  <si>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</si>
  <si>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</si>
  <si>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</si>
  <si>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</si>
  <si>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</si>
  <si>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</si>
  <si>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</si>
  <si>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</si>
  <si>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</si>
  <si>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</si>
  <si>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</si>
  <si>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</si>
  <si>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</si>
  <si>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</si>
  <si>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</si>
  <si>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</si>
  <si>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</si>
  <si>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</si>
  <si>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</si>
  <si>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</si>
  <si>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</si>
  <si>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</si>
  <si>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</si>
  <si>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</si>
  <si>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</si>
  <si>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</si>
  <si>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</si>
  <si>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</si>
  <si>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</si>
  <si>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</si>
  <si>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</si>
  <si>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</si>
  <si>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</si>
  <si>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</si>
  <si>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</si>
  <si>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</si>
  <si>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</si>
  <si>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</si>
  <si>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</si>
  <si>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</si>
  <si>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</si>
  <si>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</si>
  <si>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</si>
  <si>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</si>
  <si>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</si>
  <si>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</si>
  <si>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</si>
  <si>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</si>
  <si>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</si>
  <si>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</si>
  <si>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</si>
  <si>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</si>
  <si>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</si>
  <si>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</si>
  <si>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</si>
  <si>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</si>
  <si>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</si>
  <si>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</si>
  <si>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</si>
  <si>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</si>
  <si>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</si>
  <si>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</si>
  <si>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</si>
  <si>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</si>
  <si>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</si>
  <si>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</si>
  <si>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</si>
  <si>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</si>
  <si>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</si>
  <si>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</si>
  <si>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</si>
  <si>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</si>
  <si>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</si>
  <si>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</si>
  <si>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</si>
  <si>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</si>
  <si>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</si>
  <si>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</si>
  <si>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</si>
  <si>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</si>
  <si>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</si>
  <si>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</si>
  <si>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</si>
  <si>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</si>
  <si>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</si>
  <si>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</si>
  <si>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</si>
  <si>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</si>
  <si>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</si>
  <si>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</si>
  <si>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</si>
  <si>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</si>
  <si>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</si>
  <si>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</si>
  <si>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</si>
  <si>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</si>
  <si>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</si>
  <si>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</si>
  <si>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</si>
  <si>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</si>
  <si>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</si>
  <si>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</si>
  <si>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</si>
  <si>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</si>
  <si>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</si>
  <si>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</si>
  <si>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</si>
  <si>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</si>
  <si>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</si>
  <si>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</si>
  <si>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</si>
  <si>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</si>
  <si>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</si>
  <si>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</si>
  <si>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</si>
  <si>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</si>
  <si>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</si>
  <si>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</si>
  <si>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</si>
  <si>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</si>
  <si>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</si>
  <si>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</si>
  <si>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</si>
  <si>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</si>
  <si>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</si>
  <si>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</si>
  <si>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</si>
  <si>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</si>
  <si>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</si>
  <si>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</si>
  <si>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</si>
  <si>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</si>
  <si>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</si>
  <si>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</si>
  <si>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</si>
  <si>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</si>
  <si>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</si>
  <si>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</si>
  <si>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</si>
  <si>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</si>
  <si>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</si>
  <si>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</si>
  <si>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</si>
  <si>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</si>
  <si>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</si>
  <si>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</si>
  <si>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</si>
  <si>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</si>
  <si>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</si>
  <si>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</si>
  <si>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</si>
  <si>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</si>
  <si>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</si>
  <si>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</si>
  <si>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</si>
  <si>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</si>
  <si>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</si>
  <si>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</si>
  <si>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</si>
  <si>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</si>
  <si>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</si>
  <si>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</si>
  <si>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</si>
  <si>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</si>
  <si>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</si>
  <si>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</si>
  <si>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</si>
  <si>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</si>
  <si>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</si>
  <si>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</si>
  <si>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</si>
  <si>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</si>
  <si>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</si>
  <si>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</si>
  <si>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</si>
  <si>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</si>
  <si>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</si>
  <si>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</si>
  <si>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</si>
  <si>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</si>
  <si>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</si>
  <si>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</si>
  <si>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</si>
  <si>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</si>
  <si>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</si>
  <si>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</si>
  <si>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</si>
  <si>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</si>
  <si>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</si>
  <si>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</si>
  <si>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</si>
  <si>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</si>
  <si>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</si>
  <si>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</si>
  <si>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</si>
  <si>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</si>
  <si>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</si>
  <si>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</si>
  <si>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</si>
  <si>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</si>
  <si>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</si>
  <si>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</si>
  <si>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</si>
  <si>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</si>
  <si>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</si>
  <si>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</si>
  <si>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</si>
  <si>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</si>
  <si>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</si>
  <si>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</si>
  <si>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</si>
  <si>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</si>
  <si>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</si>
  <si>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</si>
  <si>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</si>
  <si>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</si>
  <si>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</si>
  <si>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</si>
  <si>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</si>
  <si>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</si>
  <si>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</si>
  <si>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</si>
  <si>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</si>
  <si>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</si>
  <si>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</si>
  <si>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</si>
  <si>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</si>
  <si>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</si>
  <si>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</si>
  <si>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</si>
  <si>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</si>
  <si>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</si>
  <si>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</si>
  <si>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</si>
  <si>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</si>
  <si>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</si>
  <si>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</si>
  <si>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</si>
  <si>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</si>
  <si>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</si>
  <si>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</si>
  <si>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</si>
  <si>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</si>
  <si>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</si>
  <si>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</si>
  <si>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</si>
  <si>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</si>
  <si>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</si>
  <si>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</si>
  <si>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</si>
  <si>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</si>
  <si>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</si>
  <si>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</si>
  <si>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</si>
  <si>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</si>
  <si>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</si>
  <si>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</si>
  <si>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</si>
  <si>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</si>
  <si>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</si>
  <si>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</si>
  <si>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</si>
  <si>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</si>
  <si>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</si>
  <si>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</si>
  <si>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</si>
  <si>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</si>
  <si>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</si>
  <si>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</si>
  <si>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</si>
  <si>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</si>
  <si>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</si>
  <si>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</si>
  <si>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</si>
  <si>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</si>
  <si>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</si>
  <si>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</si>
  <si>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</si>
  <si>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</si>
  <si>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</si>
  <si>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</si>
  <si>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</si>
  <si>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</si>
  <si>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</si>
  <si>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</si>
  <si>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</si>
  <si>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</si>
  <si>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</si>
  <si>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</si>
  <si>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</si>
  <si>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</si>
  <si>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</si>
  <si>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</si>
  <si>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</si>
  <si>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</si>
  <si>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</si>
  <si>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</si>
  <si>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</si>
  <si>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</si>
  <si>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</si>
  <si>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</si>
  <si>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</si>
  <si>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</si>
  <si>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</si>
  <si>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</si>
  <si>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</si>
  <si>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</si>
  <si>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</si>
  <si>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</si>
  <si>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</si>
  <si>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</si>
  <si>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</si>
  <si>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</si>
  <si>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</si>
  <si>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</si>
  <si>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</si>
  <si>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</si>
  <si>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</si>
  <si>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</si>
  <si>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</si>
  <si>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</si>
  <si>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</si>
  <si>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</si>
  <si>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</si>
  <si>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</si>
  <si>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</si>
  <si>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</si>
  <si>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</si>
  <si>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</si>
  <si>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</si>
  <si>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</si>
  <si>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</si>
  <si>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</si>
  <si>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</si>
  <si>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</si>
  <si>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</si>
  <si>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</si>
  <si>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</si>
  <si>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</si>
  <si>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</si>
  <si>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</si>
  <si>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</si>
  <si>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</si>
  <si>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</si>
  <si>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</si>
  <si>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</si>
  <si>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</si>
  <si>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</si>
  <si>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</si>
  <si>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</si>
  <si>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</si>
  <si>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</si>
  <si>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</si>
  <si>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</si>
  <si>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</si>
  <si>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</si>
  <si>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</si>
  <si>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</si>
  <si>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</si>
  <si>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</si>
  <si>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</si>
  <si>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</si>
  <si>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</si>
  <si>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</si>
  <si>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</si>
  <si>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</si>
  <si>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</si>
  <si>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</si>
  <si>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</si>
  <si>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</si>
  <si>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</si>
  <si>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</si>
  <si>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</si>
  <si>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</si>
  <si>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</si>
  <si>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</si>
  <si>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</si>
  <si>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</si>
  <si>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</si>
  <si>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</si>
  <si>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</si>
  <si>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</si>
  <si>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</si>
  <si>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</si>
  <si>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</si>
  <si>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</si>
  <si>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</si>
  <si>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</si>
  <si>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</si>
  <si>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</si>
  <si>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</si>
  <si>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</si>
  <si>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</si>
  <si>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</si>
  <si>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</si>
  <si>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</si>
  <si>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</si>
  <si>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</si>
  <si>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</si>
  <si>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</si>
  <si>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</si>
  <si>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</si>
  <si>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</si>
  <si>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</si>
  <si>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</si>
  <si>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</si>
  <si>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</si>
  <si>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</si>
  <si>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</si>
  <si>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</si>
  <si>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</si>
  <si>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</si>
  <si>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</si>
  <si>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</si>
  <si>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</si>
  <si>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</si>
  <si>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</si>
  <si>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</si>
  <si>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</si>
  <si>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</si>
  <si>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</si>
  <si>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</si>
  <si>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</si>
  <si>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</si>
  <si>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</si>
  <si>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</si>
  <si>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</si>
  <si>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</si>
  <si>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</si>
  <si>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</si>
  <si>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</si>
  <si>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</si>
  <si>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</si>
  <si>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</si>
  <si>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</si>
  <si>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</si>
  <si>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</si>
  <si>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</si>
  <si>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</si>
  <si>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</si>
  <si>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</si>
  <si>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</si>
  <si>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</si>
  <si>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</si>
  <si>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</si>
  <si>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</si>
  <si>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</si>
  <si>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</si>
  <si>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</si>
  <si>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</si>
  <si>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</si>
  <si>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</si>
  <si>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</si>
  <si>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</si>
  <si>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</si>
  <si>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</si>
  <si>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</si>
  <si>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</si>
  <si>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</si>
  <si>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</si>
  <si>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</si>
  <si>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</si>
  <si>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</si>
  <si>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</si>
  <si>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</si>
  <si>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</si>
  <si>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</si>
  <si>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</si>
  <si>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</si>
  <si>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</si>
  <si>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</si>
  <si>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</si>
  <si>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</si>
  <si>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</si>
  <si>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</si>
  <si>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</si>
  <si>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</si>
  <si>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</si>
  <si>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</si>
  <si>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</si>
  <si>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</si>
  <si>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</si>
  <si>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</si>
  <si>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</si>
  <si>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</si>
  <si>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</si>
  <si>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</si>
  <si>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</si>
  <si>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</si>
  <si>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</si>
  <si>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</si>
  <si>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</si>
  <si>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</si>
  <si>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</si>
  <si>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</si>
  <si>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</si>
  <si>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</si>
  <si>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</si>
  <si>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</si>
  <si>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</si>
  <si>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</si>
  <si>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</si>
  <si>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</si>
  <si>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</si>
  <si>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</si>
  <si>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</si>
  <si>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</si>
  <si>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</si>
  <si>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</si>
  <si>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</si>
  <si>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</si>
  <si>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</si>
  <si>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</si>
  <si>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</si>
  <si>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</si>
  <si>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</si>
  <si>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</si>
  <si>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</si>
  <si>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</si>
  <si>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</si>
  <si>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</si>
  <si>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</si>
  <si>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</si>
  <si>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</si>
  <si>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</si>
  <si>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</si>
  <si>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</si>
  <si>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</si>
  <si>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</si>
  <si>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</si>
  <si>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</si>
  <si>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</si>
  <si>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</si>
  <si>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</si>
  <si>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</si>
  <si>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</si>
  <si>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</si>
  <si>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</si>
  <si>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</si>
  <si>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</si>
  <si>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</si>
  <si>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</si>
  <si>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</si>
  <si>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</si>
  <si>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</si>
  <si>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</si>
  <si>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</si>
  <si>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</si>
  <si>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</si>
  <si>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</si>
  <si>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</si>
  <si>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</si>
  <si>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</si>
  <si>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</si>
  <si>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</si>
  <si>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</si>
  <si>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</si>
  <si>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</si>
  <si>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</si>
  <si>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</si>
  <si>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</si>
  <si>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</si>
  <si>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</si>
  <si>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</si>
  <si>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</si>
  <si>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</si>
  <si>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</si>
  <si>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</si>
  <si>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</si>
  <si>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</si>
  <si>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</si>
  <si>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</si>
  <si>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</si>
  <si>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</si>
  <si>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</si>
  <si>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</si>
  <si>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</si>
  <si>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</si>
  <si>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</si>
  <si>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</si>
  <si>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</si>
  <si>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</si>
  <si>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</si>
  <si>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</si>
  <si>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</si>
  <si>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</si>
  <si>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</si>
  <si>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</si>
  <si>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</si>
  <si>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</si>
  <si>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</si>
  <si>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</si>
  <si>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</si>
  <si>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</si>
  <si>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</si>
  <si>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</si>
  <si>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</si>
  <si>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</si>
  <si>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</si>
  <si>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</si>
  <si>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</si>
  <si>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</si>
  <si>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</si>
  <si>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</si>
  <si>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</si>
  <si>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</si>
  <si>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</si>
  <si>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</si>
  <si>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</si>
  <si>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</si>
  <si>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</si>
  <si>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</si>
  <si>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</si>
  <si>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</si>
  <si>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</si>
  <si>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</si>
  <si>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</si>
  <si>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</si>
  <si>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</si>
  <si>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</si>
  <si>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</si>
  <si>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</si>
  <si>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</si>
  <si>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</si>
  <si>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</si>
  <si>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</si>
  <si>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</si>
  <si>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</si>
  <si>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</si>
  <si>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</si>
  <si>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</si>
  <si>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</si>
  <si>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</si>
  <si>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</si>
  <si>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</si>
  <si>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</si>
  <si>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</si>
  <si>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</si>
  <si>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</si>
  <si>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</si>
  <si>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</si>
  <si>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</si>
  <si>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</si>
  <si>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</si>
  <si>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</si>
  <si>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</si>
  <si>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</si>
  <si>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</si>
  <si>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</si>
  <si>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</si>
  <si>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</si>
  <si>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</si>
  <si>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</si>
  <si>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</si>
  <si>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</si>
  <si>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</si>
  <si>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</si>
  <si>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</si>
  <si>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</si>
  <si>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</si>
  <si>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</si>
  <si>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</si>
  <si>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</si>
  <si>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</si>
  <si>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</si>
  <si>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</si>
  <si>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</si>
  <si>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</si>
  <si>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</si>
  <si>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</si>
  <si>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</si>
  <si>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</si>
  <si>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</si>
  <si>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</si>
  <si>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</si>
  <si>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</si>
  <si>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</si>
  <si>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</si>
  <si>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</si>
  <si>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</si>
  <si>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</si>
  <si>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</si>
  <si>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</si>
  <si>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</si>
  <si>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</si>
  <si>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</si>
  <si>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</si>
  <si>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</si>
  <si>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</si>
  <si>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</si>
  <si>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</si>
  <si>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</si>
  <si>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</si>
  <si>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</si>
  <si>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</si>
  <si>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</si>
  <si>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</si>
  <si>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</si>
  <si>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</si>
  <si>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</si>
  <si>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</si>
  <si>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</si>
  <si>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</si>
  <si>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</si>
  <si>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</si>
  <si>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</si>
  <si>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</si>
  <si>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</si>
  <si>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</si>
  <si>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</si>
  <si>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</si>
  <si>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</si>
  <si>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</si>
  <si>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</si>
  <si>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</si>
  <si>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</si>
  <si>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</si>
  <si>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</si>
  <si>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</si>
  <si>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</si>
  <si>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</si>
  <si>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</si>
  <si>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</si>
  <si>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</si>
  <si>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</si>
  <si>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</si>
  <si>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</si>
  <si>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</si>
  <si>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</si>
  <si>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</si>
  <si>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</si>
  <si>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</si>
  <si>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</si>
  <si>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</si>
  <si>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</si>
  <si>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</si>
  <si>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</si>
  <si>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</si>
  <si>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</si>
  <si>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</si>
  <si>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</si>
  <si>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</si>
  <si>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</si>
  <si>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</si>
  <si>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</si>
  <si>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</si>
  <si>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</si>
  <si>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</si>
  <si>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</si>
  <si>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</si>
  <si>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</si>
  <si>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</si>
  <si>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</si>
  <si>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</si>
  <si>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</si>
  <si>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</si>
  <si>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</si>
  <si>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</si>
  <si>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</si>
  <si>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</si>
  <si>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</si>
  <si>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</si>
  <si>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</si>
  <si>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</si>
  <si>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</si>
  <si>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</si>
  <si>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</si>
  <si>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</si>
  <si>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</si>
  <si>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</si>
  <si>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</si>
  <si>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</si>
  <si>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</si>
  <si>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</si>
  <si>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</si>
  <si>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</si>
  <si>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</si>
  <si>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</si>
  <si>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</si>
  <si>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</si>
  <si>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</si>
  <si>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</si>
  <si>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</si>
  <si>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</si>
  <si>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</si>
  <si>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</si>
  <si>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</si>
  <si>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</si>
  <si>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</si>
  <si>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</si>
  <si>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</si>
  <si>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</si>
  <si>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</si>
  <si>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</si>
  <si>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</si>
  <si>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</si>
  <si>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</si>
  <si>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</si>
  <si>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</si>
  <si>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</si>
  <si>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</si>
  <si>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</si>
  <si>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</si>
  <si>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</si>
  <si>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</si>
  <si>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</si>
  <si>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</si>
  <si>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</si>
  <si>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</si>
  <si>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</si>
  <si>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</si>
  <si>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</si>
  <si>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</si>
  <si>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</si>
  <si>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</si>
  <si>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</si>
  <si>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</si>
  <si>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</si>
  <si>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</si>
  <si>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</si>
  <si>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</si>
  <si>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</si>
  <si>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</si>
  <si>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</si>
  <si>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</si>
  <si>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</si>
  <si>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</si>
  <si>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</si>
  <si>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</si>
  <si>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</si>
  <si>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</si>
  <si>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</si>
  <si>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</si>
  <si>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</si>
  <si>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</si>
  <si>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</si>
  <si>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</si>
  <si>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</si>
  <si>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</si>
  <si>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</si>
  <si>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</si>
  <si>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</si>
  <si>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</si>
  <si>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</si>
  <si>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</si>
  <si>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</si>
  <si>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</si>
  <si>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</si>
  <si>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</si>
  <si>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</si>
  <si>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</si>
  <si>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</si>
  <si>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</si>
  <si>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</si>
  <si>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</si>
  <si>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</si>
  <si>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</si>
  <si>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</si>
  <si>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</si>
  <si>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</si>
  <si>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</si>
  <si>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</si>
  <si>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</si>
  <si>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</si>
  <si>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</si>
  <si>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</si>
  <si>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</si>
  <si>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</si>
  <si>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</si>
  <si>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</si>
  <si>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</si>
  <si>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</si>
  <si>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</si>
  <si>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</si>
  <si>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</si>
  <si>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</si>
  <si>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</si>
  <si>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</si>
  <si>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</si>
  <si>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</si>
  <si>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</si>
  <si>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</si>
  <si>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</si>
  <si>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</si>
  <si>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</si>
  <si>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</si>
  <si>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</si>
  <si>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</si>
  <si>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</si>
  <si>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</si>
  <si>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</si>
  <si>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</si>
  <si>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</si>
  <si>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</si>
  <si>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</si>
  <si>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</si>
  <si>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</si>
  <si>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</si>
  <si>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</si>
  <si>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</si>
  <si>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</si>
  <si>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</si>
  <si>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</si>
  <si>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</si>
  <si>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</si>
  <si>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</si>
  <si>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</si>
  <si>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</si>
  <si>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</si>
  <si>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</si>
  <si>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</si>
  <si>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</si>
  <si>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</si>
  <si>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</si>
  <si>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</si>
  <si>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</si>
  <si>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</si>
  <si>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</si>
  <si>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</si>
  <si>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</si>
  <si>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</si>
  <si>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</si>
  <si>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</si>
  <si>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</si>
  <si>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</si>
  <si>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</si>
  <si>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</si>
  <si>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</si>
  <si>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</si>
  <si>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</si>
  <si>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</si>
  <si>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</si>
  <si>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</si>
  <si>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</si>
  <si>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</si>
  <si>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</si>
  <si>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</si>
  <si>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</si>
  <si>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</si>
  <si>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</si>
  <si>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</si>
  <si>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</si>
  <si>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</si>
  <si>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</si>
  <si>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</si>
  <si>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</si>
  <si>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</si>
  <si>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</si>
  <si>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</si>
  <si>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</si>
  <si>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</si>
  <si>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</si>
  <si>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</si>
  <si>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</si>
  <si>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</si>
  <si>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</si>
  <si>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</si>
  <si>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</si>
  <si>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</si>
  <si>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</si>
  <si>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</si>
  <si>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</si>
  <si>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</si>
  <si>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</si>
  <si>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</si>
  <si>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</si>
  <si>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</si>
  <si>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</si>
  <si>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</si>
  <si>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</si>
  <si>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</si>
  <si>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</si>
  <si>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</si>
  <si>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</si>
  <si>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</si>
  <si>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</si>
  <si>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</si>
  <si>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</si>
  <si>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</si>
  <si>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</si>
  <si>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</si>
  <si>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</si>
  <si>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</si>
  <si>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</si>
  <si>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</si>
  <si>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</si>
  <si>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</si>
  <si>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</si>
  <si>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</si>
  <si>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</si>
  <si>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</si>
  <si>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</si>
  <si>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</si>
  <si>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</si>
  <si>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</si>
  <si>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</si>
  <si>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</si>
  <si>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</si>
  <si>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</si>
  <si>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</si>
  <si>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</si>
  <si>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</si>
  <si>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</si>
  <si>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</si>
  <si>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</si>
  <si>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</si>
  <si>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</si>
  <si>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</si>
  <si>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</si>
  <si>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</si>
  <si>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</si>
  <si>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</si>
  <si>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</si>
  <si>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</si>
  <si>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</si>
  <si>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</si>
  <si>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</si>
  <si>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</si>
  <si>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</si>
  <si>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</si>
  <si>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</si>
  <si>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</si>
  <si>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</si>
  <si>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</si>
  <si>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</si>
  <si>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</si>
  <si>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</si>
  <si>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</si>
  <si>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</si>
  <si>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</si>
  <si>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</si>
  <si>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</si>
  <si>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</si>
  <si>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</si>
  <si>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</si>
  <si>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</si>
  <si>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</si>
  <si>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</si>
  <si>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</si>
  <si>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</si>
  <si>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</si>
  <si>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</si>
  <si>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</si>
  <si>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</si>
  <si>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</si>
  <si>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</si>
  <si>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</si>
  <si>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</si>
  <si>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</si>
  <si>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</si>
  <si>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</si>
  <si>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</si>
  <si>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</si>
  <si>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</si>
  <si>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</si>
  <si>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</si>
  <si>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</si>
  <si>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</si>
  <si>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</si>
  <si>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</si>
  <si>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</si>
  <si>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</si>
  <si>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</si>
  <si>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</si>
  <si>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</si>
  <si>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</si>
  <si>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</si>
  <si>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</si>
  <si>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</si>
  <si>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</si>
  <si>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</si>
  <si>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</si>
  <si>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</si>
  <si>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</si>
  <si>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</si>
  <si>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</si>
  <si>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</si>
  <si>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</si>
  <si>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</si>
  <si>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</si>
  <si>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</si>
  <si>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</si>
  <si>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</si>
  <si>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</si>
  <si>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</si>
  <si>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</si>
  <si>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</si>
  <si>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</si>
  <si>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</si>
  <si>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</si>
  <si>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</si>
  <si>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</si>
  <si>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</si>
  <si>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</si>
  <si>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</si>
  <si>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</si>
  <si>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</si>
  <si>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</si>
  <si>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</si>
  <si>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</si>
  <si>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</si>
  <si>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</si>
  <si>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</si>
  <si>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</si>
  <si>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</si>
  <si>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</si>
  <si>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</si>
  <si>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</si>
  <si>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</si>
  <si>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</si>
  <si>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</si>
  <si>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</si>
  <si>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</si>
  <si>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</si>
  <si>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</si>
  <si>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</si>
  <si>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</si>
  <si>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</si>
  <si>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</si>
  <si>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</si>
  <si>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</si>
  <si>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</si>
  <si>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</si>
  <si>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</si>
  <si>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</si>
  <si>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</si>
  <si>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</si>
  <si>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</si>
  <si>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</si>
  <si>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</si>
  <si>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</si>
  <si>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</si>
  <si>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</si>
  <si>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</si>
  <si>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</si>
  <si>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</si>
  <si>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</si>
  <si>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</si>
  <si>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</si>
  <si>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</si>
  <si>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</si>
  <si>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</si>
  <si>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</si>
  <si>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</si>
  <si>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</si>
  <si>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</si>
  <si>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</si>
  <si>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</si>
  <si>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</si>
  <si>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</si>
  <si>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</si>
  <si>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</si>
  <si>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</si>
  <si>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</si>
  <si>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</si>
  <si>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</si>
  <si>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</si>
  <si>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</si>
  <si>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</si>
  <si>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</si>
  <si>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</si>
  <si>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</si>
  <si>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</si>
  <si>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</si>
  <si>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</si>
  <si>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</si>
  <si>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</si>
  <si>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</si>
  <si>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</si>
  <si>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</si>
  <si>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</si>
  <si>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</si>
  <si>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</si>
  <si>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</si>
  <si>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</si>
  <si>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</si>
  <si>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</si>
  <si>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</si>
  <si>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</si>
  <si>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</si>
  <si>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</si>
  <si>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</si>
  <si>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</si>
  <si>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</si>
  <si>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</si>
  <si>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</si>
  <si>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</si>
  <si>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</si>
  <si>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</si>
  <si>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</si>
  <si>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</si>
  <si>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</si>
  <si>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</si>
  <si>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</si>
  <si>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</si>
  <si>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</si>
  <si>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</si>
  <si>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</si>
  <si>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</si>
  <si>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</si>
  <si>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</si>
  <si>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</si>
  <si>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</si>
  <si>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</si>
  <si>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</si>
  <si>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</si>
  <si>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</si>
  <si>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</si>
  <si>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</si>
  <si>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</si>
  <si>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</si>
  <si>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</si>
  <si>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</si>
  <si>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</si>
  <si>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</si>
  <si>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</si>
  <si>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</si>
  <si>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</si>
  <si>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</si>
  <si>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</si>
  <si>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</si>
  <si>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</si>
  <si>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</si>
  <si>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</si>
  <si>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</si>
  <si>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</si>
  <si>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</si>
  <si>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</si>
  <si>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</si>
  <si>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</si>
  <si>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</si>
  <si>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</si>
  <si>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</si>
  <si>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</si>
  <si>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</si>
  <si>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</si>
  <si>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</si>
  <si>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</si>
  <si>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</si>
  <si>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</si>
  <si>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</si>
  <si>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</si>
  <si>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</si>
  <si>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</si>
  <si>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</si>
  <si>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</si>
  <si>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</si>
  <si>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</si>
  <si>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</si>
  <si>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</si>
  <si>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</si>
  <si>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</si>
  <si>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</si>
  <si>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</si>
  <si>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</si>
  <si>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</si>
  <si>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</si>
  <si>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</si>
  <si>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</si>
  <si>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</si>
  <si>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</si>
  <si>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</si>
  <si>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</si>
  <si>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</si>
  <si>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</si>
  <si>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</si>
  <si>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</si>
  <si>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</si>
  <si>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</si>
  <si>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</si>
  <si>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</si>
  <si>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</si>
  <si>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</si>
  <si>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</si>
  <si>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</si>
  <si>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</si>
  <si>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</si>
  <si>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</si>
  <si>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</si>
  <si>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</si>
  <si>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</si>
  <si>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</si>
  <si>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</si>
  <si>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</si>
  <si>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</si>
  <si>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</si>
  <si>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</si>
  <si>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</si>
  <si>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</si>
  <si>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</si>
  <si>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</si>
  <si>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</si>
  <si>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</si>
  <si>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</si>
  <si>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</si>
  <si>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</si>
  <si>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</si>
  <si>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</si>
  <si>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</si>
  <si>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</si>
  <si>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</si>
  <si>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</si>
  <si>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</si>
  <si>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</si>
  <si>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</si>
  <si>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</si>
  <si>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</si>
  <si>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</si>
  <si>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</si>
  <si>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</si>
  <si>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</si>
  <si>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</si>
  <si>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</si>
  <si>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</si>
  <si>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</si>
  <si>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</si>
  <si>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</si>
  <si>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</si>
  <si>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</si>
  <si>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</si>
  <si>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</si>
  <si>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</si>
  <si>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</si>
  <si>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</si>
  <si>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</si>
  <si>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</si>
  <si>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</si>
  <si>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</si>
  <si>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</si>
  <si>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</si>
  <si>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</si>
  <si>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</si>
  <si>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</si>
  <si>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</si>
  <si>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</si>
  <si>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</si>
  <si>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</si>
  <si>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</si>
  <si>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</si>
  <si>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</si>
  <si>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</si>
  <si>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</si>
  <si>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</si>
  <si>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</si>
  <si>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</si>
  <si>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</si>
  <si>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</si>
  <si>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</si>
  <si>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</si>
  <si>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</si>
  <si>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</si>
  <si>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</si>
  <si>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</si>
  <si>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</si>
  <si>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</si>
  <si>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</si>
  <si>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</si>
  <si>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</si>
  <si>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</si>
  <si>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</si>
  <si>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</si>
  <si>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</si>
  <si>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</si>
  <si>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</si>
  <si>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</si>
  <si>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</si>
  <si>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</si>
  <si>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</si>
  <si>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</si>
  <si>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</si>
  <si>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</si>
  <si>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</si>
  <si>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</si>
  <si>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</si>
  <si>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</si>
  <si>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</si>
  <si>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</si>
  <si>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</si>
  <si>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</si>
  <si>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</si>
  <si>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</si>
  <si>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</si>
  <si>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</si>
  <si>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</si>
  <si>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</si>
  <si>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</si>
  <si>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</si>
  <si>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</si>
  <si>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</si>
  <si>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</si>
  <si>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</si>
  <si>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</si>
  <si>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</si>
  <si>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</si>
  <si>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</si>
  <si>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</si>
  <si>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</si>
  <si>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</si>
  <si>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</si>
  <si>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</si>
  <si>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</si>
  <si>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</si>
  <si>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</si>
  <si>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</si>
  <si>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</si>
  <si>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</si>
  <si>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</si>
  <si>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</si>
  <si>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</si>
  <si>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</si>
  <si>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</si>
  <si>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</si>
  <si>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</si>
  <si>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</si>
  <si>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</si>
  <si>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</si>
  <si>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</si>
  <si>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</si>
  <si>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</si>
  <si>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</si>
  <si>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</si>
  <si>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</si>
  <si>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</si>
  <si>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</si>
  <si>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</si>
  <si>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</si>
  <si>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</si>
  <si>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</si>
  <si>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</si>
  <si>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</si>
  <si>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</si>
  <si>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</si>
  <si>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</si>
  <si>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</si>
  <si>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</si>
  <si>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</si>
  <si>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</si>
  <si>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</si>
  <si>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</si>
  <si>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</si>
  <si>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</si>
  <si>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</si>
  <si>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</si>
  <si>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</si>
  <si>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</si>
  <si>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</si>
  <si>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</si>
  <si>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</si>
  <si>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</si>
  <si>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</si>
  <si>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</si>
  <si>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</si>
  <si>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</si>
  <si>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</si>
  <si>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</si>
  <si>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</si>
  <si>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</si>
  <si>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</si>
  <si>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</si>
  <si>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</si>
  <si>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</si>
  <si>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</si>
  <si>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</si>
  <si>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</si>
  <si>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</si>
  <si>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</si>
  <si>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</si>
  <si>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</si>
  <si>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</si>
  <si>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</si>
  <si>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</si>
  <si>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</si>
  <si>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</si>
  <si>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</si>
  <si>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</si>
  <si>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</si>
  <si>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</si>
  <si>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</si>
  <si>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</si>
  <si>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</si>
  <si>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</si>
  <si>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</si>
  <si>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</si>
  <si>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</si>
  <si>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</si>
  <si>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</si>
  <si>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</si>
  <si>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</si>
  <si>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</si>
  <si>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</si>
  <si>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</si>
  <si>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</si>
  <si>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</si>
  <si>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</si>
  <si>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</si>
  <si>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</si>
  <si>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</si>
  <si>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</si>
  <si>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</si>
  <si>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</si>
  <si>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</si>
  <si>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</si>
  <si>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</si>
  <si>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</si>
  <si>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</si>
  <si>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</si>
  <si>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</si>
  <si>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</si>
  <si>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</si>
  <si>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</si>
  <si>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</si>
  <si>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</si>
  <si>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</si>
  <si>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</si>
  <si>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</si>
  <si>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</si>
  <si>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</si>
  <si>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</si>
  <si>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</si>
  <si>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</si>
  <si>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</si>
  <si>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</si>
  <si>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</si>
  <si>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</si>
  <si>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</si>
  <si>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</si>
  <si>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</si>
  <si>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</si>
  <si>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</si>
  <si>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</si>
  <si>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</si>
  <si>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</si>
  <si>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</si>
  <si>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</si>
  <si>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</si>
  <si>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</si>
  <si>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</si>
  <si>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</si>
  <si>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</si>
  <si>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</si>
  <si>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</si>
  <si>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</si>
  <si>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</si>
  <si>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</si>
  <si>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</si>
  <si>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</si>
  <si>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</si>
  <si>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</si>
  <si>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</si>
  <si>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</si>
  <si>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</si>
  <si>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</si>
  <si>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</si>
  <si>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</si>
  <si>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</si>
  <si>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</si>
  <si>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</si>
  <si>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</si>
  <si>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</si>
  <si>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</si>
  <si>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</si>
  <si>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</si>
  <si>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</si>
  <si>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</si>
  <si>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</si>
  <si>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</si>
  <si>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</si>
  <si>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</si>
  <si>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</si>
  <si>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</si>
  <si>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</si>
  <si>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</si>
  <si>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</si>
  <si>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</si>
  <si>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</si>
  <si>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</si>
  <si>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</si>
  <si>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</si>
  <si>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</si>
  <si>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</si>
  <si>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</si>
  <si>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</si>
  <si>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</si>
  <si>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</si>
  <si>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</si>
  <si>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</si>
  <si>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</si>
  <si>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</si>
  <si>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</si>
  <si>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</si>
  <si>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</si>
  <si>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</si>
  <si>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</si>
  <si>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</si>
  <si>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</si>
  <si>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</si>
  <si>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</si>
  <si>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</si>
  <si>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</si>
  <si>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</si>
  <si>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</si>
  <si>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</si>
  <si>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</si>
  <si>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</si>
  <si>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</si>
  <si>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</si>
  <si>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</si>
  <si>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</si>
  <si>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</si>
  <si>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</si>
  <si>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</si>
  <si>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</si>
  <si>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</si>
  <si>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</si>
  <si>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</si>
  <si>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</si>
  <si>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</si>
  <si>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</si>
  <si>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</si>
  <si>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</si>
  <si>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</si>
  <si>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</si>
  <si>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</si>
  <si>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</si>
  <si>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</si>
  <si>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</si>
  <si>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</si>
  <si>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</si>
  <si>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</si>
  <si>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</si>
  <si>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</si>
  <si>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</si>
  <si>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</si>
  <si>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</si>
  <si>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</si>
  <si>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</si>
  <si>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</si>
  <si>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</si>
  <si>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</si>
  <si>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</si>
  <si>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</si>
  <si>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</si>
  <si>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</si>
  <si>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</si>
  <si>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</si>
  <si>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</si>
  <si>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</si>
  <si>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</si>
  <si>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</si>
  <si>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</si>
  <si>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</si>
  <si>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</si>
  <si>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</si>
  <si>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</si>
  <si>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</si>
  <si>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</si>
  <si>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</si>
  <si>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</si>
  <si>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</si>
  <si>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</si>
  <si>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</si>
  <si>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</si>
  <si>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</si>
  <si>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</si>
  <si>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</si>
  <si>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</si>
  <si>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</si>
  <si>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</si>
  <si>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</si>
  <si>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</si>
  <si>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</si>
  <si>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</si>
  <si>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</si>
  <si>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</si>
  <si>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</si>
  <si>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</si>
  <si>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</si>
  <si>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</si>
  <si>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</si>
  <si>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</si>
  <si>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</si>
  <si>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</si>
  <si>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</si>
  <si>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</si>
  <si>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</si>
  <si>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</si>
  <si>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</si>
  <si>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</si>
  <si>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</si>
  <si>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</si>
  <si>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</si>
  <si>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</si>
  <si>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</si>
  <si>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</si>
  <si>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</si>
  <si>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</si>
  <si>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</si>
  <si>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</si>
  <si>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</si>
  <si>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</si>
  <si>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</si>
  <si>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</si>
  <si>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</si>
  <si>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</si>
  <si>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</si>
  <si>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</si>
  <si>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</si>
  <si>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</si>
  <si>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</si>
  <si>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</si>
  <si>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</si>
  <si>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</si>
  <si>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</si>
  <si>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</si>
  <si>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</si>
  <si>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</si>
  <si>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</si>
  <si>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</si>
  <si>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</si>
  <si>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</si>
  <si>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</si>
  <si>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</si>
  <si>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</si>
  <si>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</si>
  <si>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</si>
  <si>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</si>
  <si>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</si>
  <si>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</si>
  <si>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</si>
  <si>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</si>
  <si>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</si>
  <si>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</si>
  <si>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</si>
  <si>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</si>
  <si>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</si>
  <si>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</si>
  <si>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</si>
  <si>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</si>
  <si>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</si>
  <si>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</si>
  <si>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</si>
  <si>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</si>
  <si>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</si>
  <si>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</si>
  <si>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</si>
  <si>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</si>
  <si>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</si>
  <si>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</si>
  <si>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</si>
  <si>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</si>
  <si>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</si>
  <si>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</si>
  <si>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</si>
  <si>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</si>
  <si>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</si>
  <si>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</si>
  <si>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</si>
  <si>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</si>
  <si>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</si>
  <si>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</si>
  <si>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</si>
  <si>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</si>
  <si>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</si>
  <si>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</si>
  <si>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</si>
  <si>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</si>
  <si>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</si>
  <si>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</si>
  <si>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</si>
  <si>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</si>
  <si>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</si>
  <si>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</si>
  <si>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</si>
  <si>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</si>
  <si>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</si>
  <si>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</si>
  <si>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</si>
  <si>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</si>
  <si>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</si>
  <si>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</si>
  <si>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</si>
  <si>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</si>
  <si>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</si>
  <si>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</si>
  <si>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</si>
  <si>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</si>
  <si>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</si>
  <si>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</si>
  <si>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</si>
  <si>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</si>
  <si>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</si>
  <si>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</si>
  <si>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</si>
  <si>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</si>
  <si>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</si>
  <si>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</si>
  <si>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</si>
  <si>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</si>
  <si>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</si>
  <si>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</si>
  <si>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</si>
  <si>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</si>
  <si>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</si>
  <si>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</si>
  <si>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</si>
  <si>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</si>
  <si>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</si>
  <si>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</si>
  <si>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</si>
  <si>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</si>
  <si>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</si>
  <si>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</si>
  <si>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</si>
  <si>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</si>
  <si>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</si>
  <si>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</si>
  <si>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</si>
  <si>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</si>
  <si>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</si>
  <si>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</si>
  <si>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</si>
  <si>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</si>
  <si>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</si>
  <si>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</si>
  <si>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</si>
  <si>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</si>
  <si>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</si>
  <si>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</si>
  <si>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</si>
  <si>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</si>
  <si>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</si>
  <si>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</si>
  <si>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</si>
  <si>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</si>
  <si>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</si>
  <si>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</si>
  <si>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</si>
  <si>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</si>
  <si>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</si>
  <si>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</si>
  <si>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</si>
  <si>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</si>
  <si>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</si>
  <si>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</si>
  <si>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</si>
  <si>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</si>
  <si>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</si>
  <si>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</si>
  <si>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</si>
  <si>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</si>
  <si>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</si>
  <si>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</si>
  <si>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</si>
  <si>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</si>
  <si>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</si>
  <si>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</si>
  <si>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</si>
  <si>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</si>
  <si>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</si>
  <si>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</si>
  <si>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</si>
  <si>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</si>
  <si>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</si>
  <si>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</si>
  <si>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</si>
  <si>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</si>
  <si>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</si>
  <si>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</si>
  <si>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</si>
  <si>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</si>
  <si>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</si>
  <si>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</si>
  <si>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</si>
  <si>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</si>
  <si>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</si>
  <si>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</si>
  <si>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</si>
  <si>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</si>
  <si>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</si>
  <si>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</si>
  <si>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</si>
  <si>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</si>
  <si>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</si>
  <si>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</si>
  <si>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</si>
  <si>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</si>
  <si>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</si>
  <si>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</si>
  <si>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</si>
  <si>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</si>
  <si>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</si>
  <si>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</si>
  <si>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</si>
  <si>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</si>
  <si>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</si>
  <si>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</si>
  <si>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</si>
  <si>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</si>
  <si>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</si>
  <si>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</si>
  <si>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</si>
  <si>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</si>
  <si>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</si>
  <si>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</si>
  <si>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</si>
  <si>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</si>
  <si>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</si>
  <si>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</si>
  <si>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</si>
  <si>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</si>
  <si>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</si>
  <si>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</si>
  <si>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</si>
  <si>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</si>
  <si>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</si>
  <si>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</si>
  <si>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</si>
  <si>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</si>
  <si>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</si>
  <si>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</si>
  <si>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</si>
  <si>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</si>
  <si>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</si>
  <si>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</si>
  <si>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</si>
  <si>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</si>
  <si>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</si>
  <si>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</si>
  <si>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</si>
  <si>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</si>
  <si>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</si>
  <si>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</si>
  <si>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</si>
  <si>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</si>
  <si>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</si>
  <si>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</si>
  <si>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</si>
  <si>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</si>
  <si>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</si>
  <si>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</si>
  <si>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</si>
  <si>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</si>
  <si>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</si>
  <si>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</si>
  <si>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</si>
  <si>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</si>
  <si>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</si>
  <si>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</si>
  <si>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</si>
  <si>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</si>
  <si>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</si>
  <si>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</si>
  <si>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</si>
  <si>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</si>
  <si>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</si>
  <si>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</si>
  <si>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</si>
  <si>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</si>
  <si>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</si>
  <si>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</si>
  <si>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</si>
  <si>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</si>
  <si>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</si>
  <si>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</si>
  <si>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</si>
  <si>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</si>
  <si>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</si>
  <si>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</si>
  <si>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</si>
  <si>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</si>
  <si>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</si>
  <si>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</si>
  <si>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</si>
  <si>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</si>
  <si>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</si>
  <si>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</si>
  <si>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</si>
  <si>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</si>
  <si>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</si>
  <si>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</si>
  <si>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</si>
  <si>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</si>
  <si>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</si>
  <si>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</si>
  <si>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</si>
  <si>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</si>
  <si>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</si>
  <si>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</si>
  <si>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</si>
  <si>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</si>
  <si>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</si>
  <si>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</si>
  <si>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</si>
  <si>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</si>
  <si>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</si>
  <si>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</si>
  <si>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</si>
  <si>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</si>
  <si>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</si>
  <si>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</si>
  <si>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</si>
  <si>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</si>
  <si>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</si>
  <si>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</si>
  <si>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</si>
  <si>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</si>
  <si>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</si>
  <si>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</si>
  <si>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</si>
  <si>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</si>
  <si>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</si>
  <si>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</si>
  <si>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</si>
  <si>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</si>
  <si>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</si>
  <si>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</si>
  <si>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</si>
  <si>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</si>
  <si>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</si>
  <si>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</si>
  <si>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</si>
  <si>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</si>
  <si>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</si>
  <si>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</si>
  <si>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</si>
  <si>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</si>
  <si>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</si>
  <si>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</si>
  <si>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</si>
  <si>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</si>
  <si>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</si>
  <si>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</si>
  <si>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</si>
  <si>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</si>
  <si>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</si>
  <si>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</si>
  <si>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</si>
  <si>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</si>
  <si>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</si>
  <si>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</si>
  <si>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</si>
  <si>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</si>
  <si>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</si>
  <si>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</si>
  <si>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</si>
  <si>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</si>
  <si>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</si>
  <si>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</si>
  <si>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</si>
  <si>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</si>
  <si>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</si>
  <si>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</si>
  <si>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</si>
  <si>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</si>
  <si>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</si>
  <si>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</si>
  <si>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</si>
  <si>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</si>
  <si>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</si>
  <si>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</si>
  <si>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</si>
  <si>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</si>
  <si>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</si>
  <si>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</si>
  <si>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</si>
  <si>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</si>
  <si>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</si>
  <si>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</si>
  <si>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</si>
  <si>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</si>
  <si>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</si>
  <si>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</si>
  <si>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</si>
  <si>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</si>
  <si>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</si>
  <si>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</si>
  <si>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</si>
  <si>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</si>
  <si>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</si>
  <si>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</si>
  <si>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</si>
  <si>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</si>
  <si>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</si>
  <si>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</si>
  <si>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</si>
  <si>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</si>
  <si>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</si>
  <si>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</si>
  <si>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</si>
  <si>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</si>
  <si>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</si>
  <si>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</si>
  <si>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</si>
  <si>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</si>
  <si>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</si>
  <si>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</si>
  <si>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</si>
  <si>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</si>
  <si>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</si>
  <si>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</si>
  <si>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</si>
  <si>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</si>
  <si>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</si>
  <si>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</si>
  <si>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</si>
  <si>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</si>
  <si>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</si>
  <si>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</si>
  <si>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</si>
  <si>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</si>
  <si>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</si>
  <si>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</si>
  <si>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</si>
  <si>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</si>
  <si>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</si>
  <si>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</si>
  <si>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</si>
  <si>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</si>
  <si>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</si>
  <si>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</si>
  <si>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</si>
  <si>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</si>
  <si>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</si>
  <si>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</si>
  <si>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</si>
  <si>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</si>
  <si>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</si>
  <si>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</si>
  <si>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</si>
  <si>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</si>
  <si>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</si>
  <si>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</si>
  <si>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</si>
  <si>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</si>
  <si>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</si>
  <si>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</si>
  <si>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</si>
  <si>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</si>
  <si>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</si>
  <si>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</si>
  <si>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</si>
  <si>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</si>
  <si>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</si>
  <si>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</si>
  <si>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</si>
  <si>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</si>
  <si>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</si>
  <si>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</si>
  <si>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</si>
  <si>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</si>
  <si>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</si>
  <si>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</si>
  <si>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</si>
  <si>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</si>
  <si>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</si>
  <si>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</si>
  <si>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</si>
  <si>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</si>
  <si>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</si>
  <si>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</si>
  <si>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</si>
  <si>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</si>
  <si>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</si>
  <si>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</si>
  <si>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</si>
  <si>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</si>
  <si>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</si>
  <si>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</si>
  <si>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</si>
  <si>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</si>
  <si>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</si>
  <si>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</si>
  <si>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</si>
  <si>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</si>
  <si>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</si>
  <si>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</si>
  <si>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</si>
  <si>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</si>
  <si>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</si>
  <si>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</si>
  <si>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</si>
  <si>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</si>
  <si>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</si>
  <si>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</si>
  <si>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</si>
  <si>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</si>
  <si>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</si>
  <si>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</si>
  <si>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</si>
  <si>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</si>
  <si>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</si>
  <si>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</si>
  <si>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</si>
  <si>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</si>
  <si>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</si>
  <si>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</si>
  <si>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</si>
  <si>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</si>
  <si>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</si>
  <si>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</si>
  <si>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</si>
  <si>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</si>
  <si>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</si>
  <si>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</si>
  <si>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</si>
  <si>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</si>
  <si>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</si>
  <si>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</si>
  <si>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</si>
  <si>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</si>
  <si>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</si>
  <si>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</si>
  <si>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</si>
  <si>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</si>
  <si>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</si>
  <si>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</si>
  <si>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</si>
  <si>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</si>
  <si>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</si>
  <si>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</si>
  <si>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</si>
  <si>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</si>
  <si>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</si>
  <si>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</si>
  <si>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</si>
  <si>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</si>
  <si>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</si>
  <si>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</si>
  <si>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</si>
  <si>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</si>
  <si>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</si>
  <si>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</si>
  <si>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</si>
  <si>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</si>
  <si>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</si>
  <si>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</si>
  <si>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</si>
  <si>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</si>
  <si>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</si>
  <si>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</si>
  <si>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</si>
  <si>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</si>
  <si>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</si>
  <si>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</si>
  <si>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</si>
  <si>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</si>
  <si>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</si>
  <si>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</si>
  <si>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</si>
  <si>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</si>
  <si>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</si>
  <si>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</si>
  <si>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</si>
  <si>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</si>
  <si>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</si>
  <si>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</si>
  <si>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</si>
  <si>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</si>
  <si>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</si>
  <si>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</si>
  <si>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</si>
  <si>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</si>
  <si>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</si>
  <si>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</si>
  <si>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</si>
  <si>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</si>
  <si>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</si>
  <si>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</si>
  <si>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</si>
  <si>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</si>
  <si>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</si>
  <si>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</si>
  <si>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</si>
  <si>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</si>
  <si>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</si>
  <si>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</si>
  <si>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</si>
  <si>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</si>
  <si>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</si>
  <si>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</si>
  <si>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</si>
  <si>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</si>
  <si>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</si>
  <si>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</si>
  <si>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</si>
  <si>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</si>
  <si>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</si>
  <si>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</si>
  <si>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</si>
  <si>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</si>
  <si>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</si>
  <si>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</si>
  <si>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</si>
  <si>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</si>
  <si>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</si>
  <si>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</si>
  <si>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</si>
  <si>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</si>
  <si>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</si>
  <si>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</si>
  <si>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</si>
  <si>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</si>
  <si>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</si>
  <si>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</si>
  <si>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</si>
  <si>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</si>
  <si>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</si>
  <si>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</si>
  <si>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</si>
  <si>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</si>
  <si>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</si>
  <si>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</si>
  <si>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</si>
  <si>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</si>
  <si>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</si>
  <si>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</si>
  <si>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</si>
  <si>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</si>
  <si>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</si>
  <si>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</si>
  <si>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</si>
  <si>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</si>
  <si>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</si>
  <si>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</si>
  <si>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</si>
  <si>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</si>
  <si>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</si>
  <si>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</si>
  <si>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</si>
  <si>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</si>
  <si>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</si>
  <si>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</si>
  <si>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</si>
  <si>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</si>
  <si>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</si>
  <si>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</si>
  <si>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</si>
  <si>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</si>
  <si>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</si>
  <si>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</si>
  <si>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</si>
  <si>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</si>
  <si>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</si>
  <si>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</si>
  <si>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</si>
  <si>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</si>
  <si>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</si>
  <si>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</si>
  <si>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</si>
  <si>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</si>
  <si>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</si>
  <si>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</si>
  <si>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</si>
  <si>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</si>
  <si>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</si>
  <si>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</si>
  <si>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</si>
  <si>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</si>
  <si>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</si>
  <si>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</si>
  <si>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</si>
  <si>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</si>
  <si>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</si>
  <si>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</si>
  <si>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</si>
  <si>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</si>
  <si>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</si>
  <si>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</si>
  <si>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</si>
  <si>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</si>
  <si>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</si>
  <si>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</si>
  <si>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</si>
  <si>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</si>
  <si>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</si>
  <si>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</si>
  <si>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</si>
  <si>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</si>
  <si>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</si>
  <si>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</si>
  <si>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</si>
  <si>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</si>
  <si>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</si>
  <si>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</si>
  <si>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</si>
  <si>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</si>
  <si>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</si>
  <si>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</si>
  <si>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</si>
  <si>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</si>
  <si>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</si>
  <si>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</si>
  <si>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</si>
  <si>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</si>
  <si>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</si>
  <si>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</si>
  <si>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</si>
  <si>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</si>
  <si>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</si>
  <si>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</si>
  <si>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</si>
  <si>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</si>
  <si>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</si>
  <si>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</si>
  <si>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</si>
  <si>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</si>
  <si>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</si>
  <si>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</si>
  <si>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</si>
  <si>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</si>
  <si>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</si>
  <si>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</si>
  <si>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</si>
  <si>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</si>
  <si>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</si>
  <si>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</si>
  <si>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</si>
  <si>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</si>
  <si>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</si>
  <si>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</si>
  <si>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</si>
  <si>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</si>
  <si>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</si>
  <si>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</si>
  <si>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</si>
  <si>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</si>
  <si>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</si>
  <si>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</si>
  <si>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</si>
  <si>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</si>
  <si>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</si>
  <si>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</si>
  <si>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</si>
  <si>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</si>
  <si>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</si>
  <si>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</si>
  <si>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</si>
  <si>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</si>
  <si>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</si>
  <si>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</si>
  <si>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</si>
  <si>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</si>
  <si>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</si>
  <si>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</si>
  <si>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</si>
  <si>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</si>
  <si>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</si>
  <si>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</si>
  <si>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</si>
  <si>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</si>
  <si>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</si>
  <si>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</si>
  <si>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</si>
  <si>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</si>
  <si>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</si>
  <si>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</si>
  <si>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</si>
  <si>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</si>
  <si>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</si>
  <si>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</si>
  <si>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</si>
  <si>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</si>
  <si>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</si>
  <si>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</si>
  <si>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</si>
  <si>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</si>
  <si>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</si>
  <si>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</si>
  <si>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</si>
  <si>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</si>
  <si>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</si>
  <si>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</si>
  <si>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</si>
  <si>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</si>
  <si>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</si>
  <si>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</si>
  <si>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</si>
  <si>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</si>
  <si>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</si>
  <si>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</si>
  <si>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</si>
  <si>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</si>
  <si>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</si>
  <si>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</si>
  <si>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</si>
  <si>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</si>
  <si>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</si>
  <si>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</si>
  <si>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</si>
  <si>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</si>
  <si>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</si>
  <si>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</si>
  <si>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</si>
  <si>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</si>
  <si>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</si>
  <si>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</si>
  <si>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</si>
  <si>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</si>
  <si>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</si>
  <si>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</si>
  <si>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</si>
  <si>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</si>
  <si>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</si>
  <si>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</si>
  <si>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</si>
  <si>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</si>
  <si>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</si>
  <si>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</si>
  <si>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</si>
  <si>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</si>
  <si>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</si>
  <si>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</si>
  <si>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</si>
  <si>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</si>
  <si>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</si>
  <si>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</si>
  <si>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</si>
  <si>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</si>
  <si>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</si>
  <si>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</si>
  <si>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</si>
  <si>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</si>
  <si>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</si>
  <si>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</si>
  <si>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</si>
  <si>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</si>
  <si>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</si>
  <si>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</si>
  <si>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</si>
  <si>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</si>
  <si>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</si>
  <si>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</si>
  <si>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</si>
  <si>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</si>
  <si>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</si>
  <si>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</si>
  <si>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</si>
  <si>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</si>
  <si>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</si>
  <si>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</si>
  <si>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</si>
  <si>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</si>
  <si>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</si>
  <si>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</si>
  <si>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</si>
  <si>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</si>
  <si>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</si>
  <si>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</si>
  <si>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</si>
  <si>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</si>
  <si>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</si>
  <si>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</si>
  <si>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</si>
  <si>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</si>
  <si>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</si>
  <si>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</si>
  <si>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</si>
  <si>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</si>
  <si>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</si>
  <si>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</si>
  <si>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</si>
  <si>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</si>
  <si>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</si>
  <si>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</si>
  <si>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</si>
  <si>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</si>
  <si>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</si>
  <si>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</si>
  <si>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</si>
  <si>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</si>
  <si>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</si>
  <si>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</si>
  <si>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</si>
  <si>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</si>
  <si>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</si>
  <si>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</si>
  <si>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</si>
  <si>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</si>
  <si>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</si>
  <si>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</si>
  <si>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</si>
  <si>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</si>
  <si>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</si>
  <si>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</si>
  <si>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</si>
  <si>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</si>
  <si>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</si>
  <si>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</si>
  <si>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</si>
  <si>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</si>
  <si>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</si>
  <si>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</si>
  <si>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</si>
  <si>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</si>
  <si>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</si>
  <si>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</si>
  <si>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</si>
  <si>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</si>
  <si>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</si>
  <si>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</si>
  <si>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</si>
  <si>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</si>
  <si>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</si>
  <si>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</si>
  <si>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</si>
  <si>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</si>
  <si>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</si>
  <si>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</si>
  <si>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</si>
  <si>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</si>
  <si>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</si>
  <si>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</si>
  <si>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</si>
  <si>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</si>
  <si>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</si>
  <si>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</si>
  <si>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</si>
  <si>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</si>
  <si>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</si>
  <si>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</si>
  <si>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</si>
  <si>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</si>
  <si>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</si>
  <si>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</si>
  <si>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</si>
  <si>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</si>
  <si>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</si>
  <si>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</si>
  <si>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</si>
  <si>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</si>
  <si>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</si>
  <si>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</si>
  <si>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</si>
  <si>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</si>
  <si>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</si>
  <si>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</si>
  <si>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</si>
  <si>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</si>
  <si>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</si>
  <si>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</si>
  <si>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</si>
  <si>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</si>
  <si>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</si>
  <si>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</si>
  <si>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</si>
  <si>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</si>
  <si>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</si>
  <si>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</si>
  <si>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</si>
  <si>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</si>
  <si>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</si>
  <si>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</si>
  <si>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</si>
  <si>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</si>
  <si>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</si>
  <si>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</si>
  <si>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</si>
  <si>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</si>
  <si>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</si>
  <si>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</si>
  <si>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</si>
  <si>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</si>
  <si>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</si>
  <si>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</si>
  <si>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</si>
  <si>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</si>
  <si>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</si>
  <si>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</si>
  <si>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</si>
  <si>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</si>
  <si>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</si>
  <si>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</si>
  <si>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</si>
  <si>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</si>
  <si>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</si>
  <si>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</si>
  <si>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</si>
  <si>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</si>
  <si>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</si>
  <si>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</si>
  <si>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</si>
  <si>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</si>
  <si>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</si>
  <si>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</si>
  <si>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</si>
  <si>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</si>
  <si>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</si>
  <si>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</si>
  <si>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</si>
  <si>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</si>
  <si>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</si>
  <si>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</si>
  <si>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</si>
  <si>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</si>
  <si>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</si>
  <si>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</si>
  <si>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</si>
  <si>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</si>
  <si>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</si>
  <si>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</si>
  <si>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</si>
  <si>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</si>
  <si>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</si>
  <si>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</si>
  <si>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</si>
  <si>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</si>
  <si>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</si>
  <si>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</si>
  <si>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</si>
  <si>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</si>
  <si>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</si>
  <si>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</si>
  <si>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</si>
  <si>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</si>
  <si>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</si>
  <si>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</si>
  <si>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</si>
  <si>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</si>
  <si>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</si>
  <si>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</si>
  <si>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</si>
  <si>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</si>
  <si>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</si>
  <si>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</si>
  <si>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</si>
  <si>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</si>
  <si>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</si>
  <si>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</si>
  <si>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</si>
  <si>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</si>
  <si>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</si>
  <si>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</si>
  <si>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</si>
  <si>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</si>
  <si>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</si>
  <si>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</si>
  <si>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</si>
  <si>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</si>
  <si>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</si>
  <si>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</si>
  <si>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</si>
  <si>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</si>
  <si>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</si>
  <si>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</si>
  <si>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</si>
  <si>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</si>
  <si>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</si>
  <si>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</si>
  <si>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</si>
  <si>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</si>
  <si>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</si>
  <si>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</si>
  <si>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</si>
  <si>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</si>
  <si>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</si>
  <si>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</si>
  <si>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</si>
  <si>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</si>
  <si>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</si>
  <si>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</si>
  <si>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</si>
  <si>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</si>
  <si>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</si>
  <si>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</si>
  <si>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</si>
  <si>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</si>
  <si>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</si>
  <si>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</si>
  <si>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</si>
  <si>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</si>
  <si>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</si>
  <si>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</si>
  <si>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</si>
  <si>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</si>
  <si>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</si>
  <si>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</si>
  <si>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</si>
  <si>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</si>
  <si>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</si>
  <si>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</si>
  <si>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</si>
  <si>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</si>
  <si>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</si>
  <si>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</si>
  <si>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</si>
  <si>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</si>
  <si>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</si>
  <si>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</si>
  <si>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</si>
  <si>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</si>
  <si>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</si>
  <si>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</si>
  <si>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</si>
  <si>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</si>
  <si>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</si>
  <si>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</si>
  <si>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</si>
  <si>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</si>
  <si>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</si>
  <si>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</si>
  <si>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</si>
  <si>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</si>
  <si>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</si>
  <si>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</si>
  <si>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</si>
  <si>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</si>
  <si>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</si>
  <si>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</si>
  <si>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</si>
  <si>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</si>
  <si>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</si>
  <si>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</si>
  <si>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</si>
  <si>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</si>
  <si>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</si>
  <si>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</si>
  <si>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</si>
  <si>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</si>
  <si>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</si>
  <si>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</si>
  <si>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</si>
  <si>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</si>
  <si>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</si>
  <si>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</si>
  <si>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</si>
  <si>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</si>
  <si>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</si>
  <si>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</si>
  <si>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</si>
  <si>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</si>
  <si>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</si>
  <si>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</si>
  <si>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</si>
  <si>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</si>
  <si>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</si>
  <si>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</si>
  <si>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</si>
  <si>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</si>
  <si>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</si>
  <si>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</si>
  <si>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</si>
  <si>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</si>
  <si>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</si>
  <si>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</si>
  <si>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</si>
  <si>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</si>
  <si>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</si>
  <si>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</si>
  <si>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</si>
  <si>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</si>
  <si>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</si>
  <si>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</si>
  <si>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</si>
  <si>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</si>
  <si>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</si>
  <si>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</si>
  <si>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</si>
  <si>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</si>
  <si>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</si>
  <si>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</si>
  <si>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</si>
  <si>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</si>
  <si>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</si>
  <si>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</si>
  <si>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</si>
  <si>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</si>
  <si>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</si>
  <si>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</si>
  <si>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</si>
  <si>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</si>
  <si>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</si>
  <si>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</si>
  <si>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</si>
  <si>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</si>
  <si>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</si>
  <si>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</si>
  <si>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</si>
  <si>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</si>
  <si>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</si>
  <si>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</si>
  <si>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</si>
  <si>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</si>
  <si>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</si>
  <si>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</si>
  <si>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</si>
  <si>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</si>
  <si>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</si>
  <si>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</si>
  <si>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</si>
  <si>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</si>
  <si>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</si>
  <si>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</si>
  <si>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</si>
  <si>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</si>
  <si>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</si>
  <si>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</si>
  <si>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</si>
  <si>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</si>
  <si>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</si>
  <si>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</si>
  <si>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</si>
  <si>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</si>
  <si>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</si>
  <si>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</si>
  <si>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</si>
  <si>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</si>
  <si>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</si>
  <si>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</si>
  <si>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</si>
  <si>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</si>
  <si>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</si>
  <si>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</si>
  <si>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</si>
  <si>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</si>
  <si>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</si>
  <si>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</si>
  <si>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</si>
  <si>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</si>
  <si>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</si>
  <si>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</si>
  <si>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</si>
  <si>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</si>
  <si>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</si>
  <si>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</si>
  <si>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</si>
  <si>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</si>
  <si>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</si>
  <si>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</si>
  <si>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</si>
  <si>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</si>
  <si>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</si>
  <si>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</si>
  <si>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</si>
  <si>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</si>
  <si>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</si>
  <si>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</si>
  <si>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</si>
  <si>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</si>
  <si>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</si>
  <si>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</si>
  <si>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</si>
  <si>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</si>
  <si>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</si>
  <si>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</si>
  <si>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</si>
  <si>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</si>
  <si>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</si>
  <si>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</si>
  <si>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</si>
  <si>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</si>
  <si>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</si>
  <si>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</si>
  <si>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</si>
  <si>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</si>
  <si>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</si>
  <si>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</si>
  <si>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</si>
  <si>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</si>
  <si>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</si>
  <si>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</si>
  <si>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</si>
  <si>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</si>
  <si>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</si>
  <si>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</si>
  <si>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</si>
  <si>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</si>
  <si>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</si>
  <si>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</si>
  <si>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</si>
  <si>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</si>
  <si>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</si>
  <si>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</si>
  <si>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</si>
  <si>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</si>
  <si>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</si>
  <si>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</si>
  <si>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</si>
  <si>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</si>
  <si>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</si>
  <si>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</si>
  <si>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</si>
  <si>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</si>
  <si>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</si>
  <si>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</si>
  <si>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</si>
  <si>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</si>
  <si>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</si>
  <si>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</si>
  <si>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</si>
  <si>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</si>
  <si>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</si>
  <si>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</si>
  <si>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</si>
  <si>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</si>
  <si>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</si>
  <si>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</si>
  <si>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</si>
  <si>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</si>
  <si>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</si>
  <si>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</si>
  <si>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</si>
  <si>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</si>
  <si>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</si>
  <si>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</si>
  <si>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</si>
  <si>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</si>
  <si>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</si>
  <si>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</si>
  <si>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</si>
  <si>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</si>
  <si>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</si>
  <si>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</si>
  <si>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</si>
  <si>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</si>
  <si>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</si>
  <si>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</si>
  <si>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</si>
  <si>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</si>
  <si>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</si>
  <si>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</si>
  <si>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</si>
  <si>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</si>
  <si>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</si>
  <si>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</si>
  <si>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</si>
  <si>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</si>
  <si>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</si>
  <si>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</si>
  <si>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</si>
  <si>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</si>
  <si>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</si>
  <si>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</si>
  <si>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</si>
  <si>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</si>
  <si>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</si>
  <si>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</si>
  <si>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</si>
  <si>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</si>
  <si>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</si>
  <si>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</si>
  <si>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</si>
  <si>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</si>
  <si>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</si>
  <si>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</si>
  <si>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</si>
  <si>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</si>
  <si>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</si>
  <si>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</si>
  <si>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</si>
  <si>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</si>
  <si>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</si>
  <si>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</si>
  <si>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</si>
  <si>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</si>
  <si>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</si>
  <si>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</si>
  <si>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</si>
  <si>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</si>
  <si>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</si>
  <si>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</si>
  <si>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</si>
  <si>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</si>
  <si>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</si>
  <si>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</si>
  <si>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</si>
  <si>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</si>
  <si>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</si>
  <si>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</si>
  <si>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</si>
  <si>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</si>
  <si>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</si>
  <si>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</si>
  <si>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</si>
  <si>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</si>
  <si>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</si>
  <si>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</si>
  <si>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</si>
  <si>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</si>
  <si>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</si>
  <si>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</si>
  <si>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</si>
  <si>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</si>
  <si>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</si>
  <si>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</si>
  <si>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</si>
  <si>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</si>
  <si>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</si>
  <si>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</si>
  <si>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</si>
  <si>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</si>
  <si>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</si>
  <si>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</si>
  <si>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</si>
  <si>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</si>
  <si>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</si>
  <si>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</si>
  <si>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</si>
  <si>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</si>
  <si>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</si>
  <si>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</si>
  <si>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</si>
  <si>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</si>
  <si>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</si>
  <si>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</si>
  <si>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</si>
  <si>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</si>
  <si>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</si>
  <si>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</si>
  <si>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</si>
  <si>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</si>
  <si>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</si>
  <si>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</si>
  <si>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</si>
  <si>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</si>
  <si>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</si>
  <si>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</si>
  <si>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</si>
  <si>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</si>
  <si>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</si>
  <si>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</si>
  <si>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</si>
  <si>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</si>
  <si>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</si>
  <si>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</si>
  <si>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</si>
  <si>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</si>
  <si>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</si>
  <si>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</si>
  <si>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</si>
  <si>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</si>
  <si>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</si>
  <si>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</si>
  <si>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</si>
  <si>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</si>
  <si>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</si>
  <si>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</si>
  <si>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</si>
  <si>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</si>
  <si>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</si>
  <si>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</si>
  <si>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</si>
  <si>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</si>
  <si>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</si>
  <si>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</si>
  <si>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</si>
  <si>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</si>
  <si>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</si>
  <si>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</si>
  <si>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</si>
  <si>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</si>
  <si>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</si>
  <si>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</si>
  <si>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</si>
  <si>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</si>
  <si>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</si>
  <si>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</si>
  <si>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</si>
  <si>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</si>
  <si>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</si>
  <si>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</si>
  <si>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</si>
  <si>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</si>
  <si>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</si>
  <si>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</si>
  <si>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</si>
  <si>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</si>
  <si>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</si>
  <si>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</si>
  <si>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</si>
  <si>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</si>
  <si>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</si>
  <si>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</si>
  <si>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</si>
  <si>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</si>
  <si>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</si>
  <si>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</si>
  <si>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</si>
  <si>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</si>
  <si>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</si>
  <si>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</si>
  <si>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</si>
  <si>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</si>
  <si>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</si>
  <si>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</si>
  <si>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</si>
  <si>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</si>
  <si>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</si>
  <si>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</si>
  <si>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</si>
  <si>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</si>
  <si>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</si>
  <si>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</si>
  <si>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</si>
  <si>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</si>
  <si>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</si>
  <si>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</si>
  <si>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</si>
  <si>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</si>
  <si>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</si>
  <si>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</si>
  <si>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</si>
  <si>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</si>
  <si>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</si>
  <si>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</si>
  <si>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</si>
  <si>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</si>
  <si>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</si>
  <si>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</si>
  <si>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</si>
  <si>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</si>
  <si>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</si>
  <si>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</si>
  <si>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</si>
  <si>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</si>
  <si>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</si>
  <si>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</si>
  <si>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</si>
  <si>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</si>
  <si>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</si>
  <si>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</si>
  <si>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</si>
  <si>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</si>
  <si>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</si>
  <si>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</si>
  <si>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</si>
  <si>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</si>
  <si>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</si>
  <si>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</si>
  <si>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</si>
  <si>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</si>
  <si>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</si>
  <si>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</si>
  <si>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</si>
  <si>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</si>
  <si>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</si>
  <si>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</si>
  <si>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</si>
  <si>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</si>
  <si>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</si>
  <si>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</si>
  <si>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</si>
  <si>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</si>
  <si>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</si>
  <si>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</si>
  <si>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</si>
  <si>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</si>
  <si>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</si>
  <si>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</si>
  <si>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</si>
  <si>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</si>
  <si>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</si>
  <si>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</si>
  <si>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</si>
  <si>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</si>
  <si>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</si>
  <si>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</si>
  <si>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</si>
  <si>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</si>
  <si>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</si>
  <si>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</si>
  <si>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</si>
  <si>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</si>
  <si>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</si>
  <si>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</si>
  <si>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</si>
  <si>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</si>
  <si>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</si>
  <si>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</si>
  <si>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</si>
  <si>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</si>
  <si>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</si>
  <si>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</si>
  <si>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</si>
  <si>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</si>
  <si>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</si>
  <si>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</si>
  <si>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</si>
  <si>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</si>
  <si>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</si>
  <si>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</si>
  <si>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</si>
  <si>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</si>
  <si>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</si>
  <si>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</si>
  <si>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</si>
  <si>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</si>
  <si>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</si>
  <si>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</si>
  <si>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</si>
  <si>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</si>
  <si>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</si>
  <si>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</si>
  <si>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</si>
  <si>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</si>
  <si>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</si>
  <si>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</si>
  <si>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</si>
  <si>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</si>
  <si>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</si>
  <si>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</si>
  <si>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</si>
  <si>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</si>
  <si>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</si>
  <si>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</si>
  <si>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</si>
  <si>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</si>
  <si>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</si>
  <si>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</si>
  <si>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</si>
  <si>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</si>
  <si>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</si>
  <si>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</si>
  <si>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</si>
  <si>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</si>
  <si>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</si>
  <si>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</si>
  <si>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</si>
  <si>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</si>
  <si>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</si>
  <si>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</si>
  <si>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</si>
  <si>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</si>
  <si>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</si>
  <si>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</si>
  <si>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</si>
  <si>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</si>
  <si>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</si>
  <si>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</si>
  <si>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</si>
  <si>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</si>
  <si>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</si>
  <si>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</si>
  <si>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</si>
  <si>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</si>
  <si>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</si>
  <si>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</si>
  <si>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</si>
  <si>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</si>
  <si>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</si>
  <si>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</si>
  <si>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</si>
  <si>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</si>
  <si>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</si>
  <si>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</si>
  <si>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</si>
  <si>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</si>
  <si>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</si>
  <si>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</si>
  <si>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</si>
  <si>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</si>
  <si>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</si>
  <si>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</si>
  <si>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</si>
  <si>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</si>
  <si>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</si>
  <si>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</si>
  <si>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</si>
  <si>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</si>
  <si>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</si>
  <si>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</si>
  <si>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</si>
  <si>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</si>
  <si>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</si>
  <si>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</si>
  <si>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</si>
  <si>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</si>
  <si>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</si>
  <si>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</si>
  <si>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</si>
  <si>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</si>
  <si>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</si>
  <si>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</si>
  <si>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</si>
  <si>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</si>
  <si>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</si>
  <si>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</si>
  <si>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</si>
  <si>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</si>
  <si>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</si>
  <si>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</si>
  <si>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</si>
  <si>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</si>
  <si>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</si>
  <si>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</si>
  <si>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</si>
  <si>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</si>
  <si>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</si>
  <si>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</si>
  <si>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</si>
  <si>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</si>
  <si>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</si>
  <si>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</si>
  <si>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</si>
  <si>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</si>
  <si>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</si>
  <si>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</si>
  <si>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</si>
  <si>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</si>
  <si>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</si>
  <si>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</si>
  <si>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</si>
  <si>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</si>
  <si>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</si>
  <si>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</si>
  <si>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</si>
  <si>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</si>
  <si>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</si>
  <si>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</si>
  <si>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</si>
  <si>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</si>
  <si>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</si>
  <si>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</si>
  <si>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</si>
  <si>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</si>
  <si>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</si>
  <si>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</si>
  <si>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</si>
  <si>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</si>
  <si>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</si>
  <si>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</si>
  <si>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</si>
  <si>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</si>
  <si>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</si>
  <si>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</si>
  <si>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</si>
  <si>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</si>
  <si>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</si>
  <si>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</si>
  <si>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</si>
  <si>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</si>
  <si>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</si>
  <si>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</si>
  <si>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</si>
  <si>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</si>
  <si>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</si>
  <si>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</si>
  <si>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</si>
  <si>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</si>
  <si>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</si>
  <si>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</si>
  <si>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</si>
  <si>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</si>
  <si>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</si>
  <si>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</si>
  <si>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</si>
  <si>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</si>
  <si>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</si>
  <si>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</si>
  <si>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</si>
  <si>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</si>
  <si>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</si>
  <si>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</si>
  <si>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</si>
  <si>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</si>
  <si>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</si>
  <si>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</si>
  <si>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</si>
  <si>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</si>
  <si>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</si>
  <si>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</si>
  <si>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</si>
  <si>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</si>
  <si>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</si>
  <si>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</si>
  <si>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</si>
  <si>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</si>
  <si>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</si>
  <si>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</si>
  <si>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</si>
  <si>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</si>
  <si>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</si>
  <si>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</si>
  <si>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</si>
  <si>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</si>
  <si>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</si>
  <si>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</si>
  <si>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</si>
  <si>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</si>
  <si>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</si>
  <si>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</si>
  <si>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</si>
  <si>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</si>
  <si>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</si>
  <si>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</si>
  <si>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</si>
  <si>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</si>
  <si>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</si>
  <si>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</si>
  <si>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</si>
  <si>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</si>
  <si>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</si>
  <si>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</si>
  <si>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</si>
  <si>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</si>
  <si>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</si>
  <si>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</si>
  <si>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</si>
  <si>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</si>
  <si>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</si>
  <si>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</si>
  <si>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</si>
  <si>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</si>
  <si>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</si>
  <si>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</si>
  <si>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</si>
  <si>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</si>
  <si>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</si>
  <si>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</si>
  <si>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</si>
  <si>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</si>
  <si>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</si>
  <si>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</si>
  <si>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</si>
  <si>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</si>
  <si>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</si>
  <si>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</si>
  <si>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</si>
  <si>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</si>
  <si>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</si>
  <si>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</si>
  <si>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</si>
  <si>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</si>
  <si>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</si>
  <si>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</si>
  <si>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</si>
  <si>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</si>
  <si>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</si>
  <si>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</si>
  <si>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</si>
  <si>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</si>
  <si>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</si>
  <si>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</si>
  <si>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</si>
  <si>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</si>
  <si>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</si>
  <si>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</si>
  <si>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</si>
  <si>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</si>
  <si>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</si>
  <si>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</si>
  <si>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</si>
  <si>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</si>
  <si>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</si>
  <si>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</si>
  <si>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</si>
  <si>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</si>
  <si>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</si>
  <si>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</si>
  <si>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</si>
  <si>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</si>
  <si>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</si>
  <si>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</si>
  <si>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</si>
  <si>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</si>
  <si>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</si>
  <si>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</si>
  <si>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</si>
  <si>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</si>
  <si>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</si>
  <si>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</si>
  <si>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</si>
  <si>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</si>
  <si>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</si>
  <si>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</si>
  <si>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</si>
  <si>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</si>
  <si>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</si>
  <si>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</si>
  <si>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</si>
  <si>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</si>
  <si>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</si>
  <si>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</si>
  <si>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</si>
  <si>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</si>
  <si>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</si>
  <si>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</si>
  <si>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</si>
  <si>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</si>
  <si>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</si>
  <si>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</si>
  <si>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</si>
  <si>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</si>
  <si>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</si>
  <si>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</si>
  <si>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</si>
  <si>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</si>
  <si>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</si>
  <si>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</si>
  <si>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</si>
  <si>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</si>
  <si>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</si>
  <si>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</si>
  <si>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</si>
  <si>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</si>
  <si>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</si>
  <si>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</si>
  <si>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</si>
  <si>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</si>
  <si>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</si>
  <si>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</si>
  <si>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</si>
  <si>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</si>
  <si>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</si>
  <si>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</si>
  <si>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</si>
  <si>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</si>
  <si>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</si>
  <si>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</si>
  <si>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</si>
  <si>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</si>
  <si>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</si>
  <si>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</si>
  <si>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</si>
  <si>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</si>
  <si>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</si>
  <si>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</si>
  <si>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</si>
  <si>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</si>
  <si>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</si>
  <si>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</si>
  <si>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</si>
  <si>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</si>
  <si>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</si>
  <si>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</si>
  <si>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</si>
  <si>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</si>
  <si>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</si>
  <si>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</si>
  <si>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</si>
  <si>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</si>
  <si>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</si>
  <si>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</si>
  <si>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</si>
  <si>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</si>
  <si>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</si>
  <si>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</si>
  <si>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</si>
  <si>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</si>
  <si>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</si>
  <si>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</si>
  <si>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</si>
  <si>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</si>
  <si>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</si>
  <si>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</si>
  <si>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</si>
  <si>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</si>
  <si>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</si>
  <si>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</si>
  <si>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</si>
  <si>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</si>
  <si>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</si>
  <si>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</si>
  <si>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</si>
  <si>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</si>
  <si>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</si>
  <si>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</si>
  <si>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</si>
  <si>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</si>
  <si>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</si>
  <si>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</si>
  <si>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</si>
  <si>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</si>
  <si>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</si>
  <si>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</si>
  <si>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</si>
  <si>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</si>
  <si>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</si>
  <si>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</si>
  <si>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</si>
  <si>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</si>
  <si>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</si>
  <si>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</si>
  <si>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</si>
  <si>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</si>
  <si>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</si>
  <si>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</si>
  <si>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</si>
  <si>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</si>
  <si>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</si>
  <si>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</si>
  <si>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</si>
  <si>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</si>
  <si>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</si>
  <si>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</si>
  <si>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</si>
  <si>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</si>
  <si>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</si>
  <si>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</si>
  <si>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</si>
  <si>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</si>
  <si>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</si>
  <si>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</si>
  <si>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</si>
  <si>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</si>
  <si>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</si>
  <si>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</si>
  <si>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</si>
  <si>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</si>
  <si>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</si>
  <si>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</si>
  <si>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</si>
  <si>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</si>
  <si>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</si>
  <si>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</si>
  <si>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</si>
  <si>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</si>
  <si>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</si>
  <si>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</si>
  <si>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</si>
  <si>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</si>
  <si>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</si>
  <si>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</si>
  <si>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</si>
  <si>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</si>
  <si>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</si>
  <si>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</si>
  <si>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</si>
  <si>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</si>
  <si>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</si>
  <si>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</si>
  <si>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</si>
  <si>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</si>
  <si>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</si>
  <si>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</si>
  <si>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</si>
  <si>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</si>
  <si>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</si>
  <si>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</si>
  <si>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</si>
  <si>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</si>
  <si>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</si>
  <si>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</si>
  <si>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</si>
  <si>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</si>
  <si>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</si>
  <si>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</si>
  <si>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</si>
  <si>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</si>
  <si>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</si>
  <si>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</si>
  <si>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</si>
  <si>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</si>
  <si>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</si>
  <si>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</si>
  <si>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</si>
  <si>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</si>
  <si>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</si>
  <si>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</si>
  <si>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</si>
  <si>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</si>
  <si>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</si>
  <si>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</si>
  <si>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</si>
  <si>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</si>
  <si>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</si>
  <si>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</si>
  <si>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</si>
  <si>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</si>
  <si>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</si>
  <si>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</si>
  <si>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</si>
  <si>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</si>
  <si>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</si>
  <si>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</si>
  <si>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</si>
  <si>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</si>
  <si>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</si>
  <si>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</si>
  <si>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</si>
  <si>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</si>
  <si>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</si>
  <si>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</si>
  <si>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</si>
  <si>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</si>
  <si>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</si>
  <si>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</si>
  <si>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</si>
  <si>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</si>
  <si>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</si>
  <si>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</si>
  <si>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</si>
  <si>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</si>
  <si>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</si>
  <si>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</si>
  <si>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</si>
  <si>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</si>
  <si>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</si>
  <si>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</si>
  <si>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</si>
  <si>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</si>
  <si>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</si>
  <si>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</si>
  <si>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</si>
  <si>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</si>
  <si>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</si>
  <si>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</si>
  <si>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</si>
  <si>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</si>
  <si>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</si>
  <si>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</si>
  <si>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</si>
  <si>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</si>
  <si>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</si>
  <si>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</si>
  <si>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</si>
  <si>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</si>
  <si>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</si>
  <si>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</si>
  <si>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</si>
  <si>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</si>
  <si>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</si>
  <si>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</si>
  <si>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</si>
  <si>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</si>
  <si>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</si>
  <si>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</si>
  <si>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</si>
  <si>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</si>
  <si>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</si>
  <si>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</si>
  <si>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</si>
  <si>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</si>
  <si>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</si>
  <si>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</si>
  <si>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</si>
  <si>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</si>
  <si>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</si>
  <si>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</si>
  <si>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</si>
  <si>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</si>
  <si>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</si>
  <si>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</si>
  <si>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</si>
  <si>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</si>
  <si>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</si>
  <si>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</si>
  <si>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</si>
  <si>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</si>
  <si>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</si>
  <si>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</si>
  <si>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</si>
  <si>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</si>
  <si>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</si>
  <si>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</si>
  <si>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</si>
  <si>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</si>
  <si>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</si>
  <si>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</si>
  <si>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</si>
  <si>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</si>
  <si>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</si>
  <si>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</si>
  <si>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</si>
  <si>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</si>
  <si>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</si>
  <si>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</si>
  <si>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</si>
  <si>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</si>
  <si>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</si>
  <si>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</si>
  <si>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</si>
  <si>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</si>
  <si>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</si>
  <si>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</si>
  <si>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</si>
  <si>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</si>
  <si>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</si>
  <si>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</si>
  <si>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</si>
  <si>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</si>
  <si>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</si>
  <si>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</si>
  <si>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</si>
  <si>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</si>
  <si>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</si>
  <si>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</si>
  <si>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</si>
  <si>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</si>
  <si>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</si>
  <si>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</si>
  <si>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</si>
  <si>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</si>
  <si>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</si>
  <si>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</si>
  <si>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</si>
  <si>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</si>
  <si>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</si>
  <si>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</si>
  <si>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</si>
  <si>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</si>
  <si>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</si>
  <si>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</si>
  <si>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</si>
  <si>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</si>
  <si>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</si>
  <si>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</si>
  <si>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</si>
  <si>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</si>
  <si>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</si>
  <si>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</si>
  <si>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</si>
  <si>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</si>
  <si>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</si>
  <si>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</si>
  <si>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</si>
  <si>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</si>
  <si>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</si>
  <si>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</si>
  <si>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</si>
  <si>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</si>
  <si>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</si>
  <si>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</si>
  <si>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</si>
  <si>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</si>
  <si>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</si>
  <si>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</si>
  <si>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</si>
  <si>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</si>
  <si>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</si>
  <si>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</si>
  <si>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</si>
  <si>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</si>
  <si>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</si>
  <si>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</si>
  <si>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</si>
  <si>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</si>
  <si>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</si>
  <si>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</si>
  <si>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</si>
  <si>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</si>
  <si>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</si>
  <si>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</si>
  <si>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</si>
  <si>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</si>
  <si>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</si>
  <si>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</si>
  <si>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</si>
  <si>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</si>
  <si>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</si>
  <si>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</si>
  <si>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</si>
  <si>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</si>
  <si>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</si>
  <si>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</si>
  <si>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</si>
  <si>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</si>
  <si>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</si>
  <si>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</si>
  <si>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</si>
  <si>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</si>
  <si>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</si>
  <si>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</si>
  <si>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</si>
  <si>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</si>
  <si>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</si>
  <si>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</si>
  <si>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</si>
  <si>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</si>
  <si>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</si>
  <si>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</si>
  <si>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</si>
  <si>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</si>
  <si>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</si>
  <si>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</si>
  <si>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</si>
  <si>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</si>
  <si>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</si>
  <si>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</si>
  <si>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</si>
  <si>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</si>
  <si>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</si>
  <si>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</si>
  <si>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</si>
  <si>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</si>
  <si>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</si>
  <si>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</si>
  <si>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</si>
  <si>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</si>
  <si>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</si>
  <si>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</si>
  <si>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</si>
  <si>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</si>
  <si>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</si>
  <si>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</si>
  <si>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</si>
  <si>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</si>
  <si>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</si>
  <si>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</si>
  <si>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</si>
  <si>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</si>
  <si>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</si>
  <si>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</si>
  <si>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</si>
  <si>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</si>
  <si>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</si>
  <si>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</si>
  <si>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</si>
  <si>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</si>
  <si>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</si>
  <si>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</si>
  <si>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</si>
  <si>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</si>
  <si>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</si>
  <si>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</si>
  <si>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</si>
  <si>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</si>
  <si>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</si>
  <si>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</si>
  <si>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</si>
  <si>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</si>
  <si>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</si>
  <si>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</si>
  <si>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</si>
  <si>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</si>
  <si>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</si>
  <si>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</si>
  <si>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</si>
  <si>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</si>
  <si>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</si>
  <si>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</si>
  <si>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</si>
  <si>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</si>
  <si>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</si>
  <si>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</si>
  <si>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</si>
  <si>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</si>
  <si>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</si>
  <si>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</si>
  <si>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</si>
  <si>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</si>
  <si>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</si>
  <si>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</si>
  <si>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</si>
  <si>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</si>
  <si>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</si>
  <si>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</si>
  <si>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</si>
  <si>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</si>
  <si>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</si>
  <si>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</si>
  <si>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</si>
  <si>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</si>
  <si>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</si>
  <si>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</si>
  <si>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</si>
  <si>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</si>
  <si>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</si>
  <si>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</si>
  <si>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</si>
  <si>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</si>
  <si>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</si>
  <si>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</si>
  <si>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</si>
  <si>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</si>
  <si>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</si>
  <si>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</si>
  <si>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</si>
  <si>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</si>
  <si>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</si>
  <si>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</si>
  <si>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</si>
  <si>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</si>
  <si>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</si>
  <si>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</si>
  <si>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</si>
  <si>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</si>
  <si>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</si>
  <si>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</si>
  <si>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</si>
  <si>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</si>
  <si>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</si>
  <si>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</si>
  <si>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</si>
  <si>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</si>
  <si>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</si>
  <si>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</si>
  <si>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</si>
  <si>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</si>
  <si>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</si>
  <si>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</si>
  <si>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</si>
  <si>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</si>
  <si>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</si>
  <si>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</si>
  <si>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</si>
  <si>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</si>
  <si>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</si>
  <si>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</si>
  <si>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</si>
  <si>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</si>
  <si>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</si>
  <si>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</si>
  <si>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</si>
  <si>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</si>
  <si>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</si>
  <si>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</si>
  <si>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</si>
  <si>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</si>
  <si>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</si>
  <si>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</si>
  <si>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</si>
  <si>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</si>
  <si>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</si>
  <si>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</si>
  <si>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</si>
  <si>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</si>
  <si>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</si>
  <si>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</si>
  <si>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</si>
  <si>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</si>
  <si>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</si>
  <si>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</si>
  <si>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</si>
  <si>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</si>
  <si>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</si>
  <si>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</si>
  <si>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</si>
  <si>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</si>
  <si>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</si>
  <si>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</si>
  <si>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</si>
  <si>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</si>
  <si>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</si>
  <si>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</si>
  <si>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</si>
  <si>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</si>
  <si>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</si>
  <si>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</si>
  <si>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</si>
  <si>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</si>
  <si>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</si>
  <si>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</si>
  <si>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</si>
  <si>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</si>
  <si>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</si>
  <si>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</si>
  <si>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</si>
  <si>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</si>
  <si>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</si>
  <si>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</si>
  <si>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</si>
  <si>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</si>
  <si>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</si>
  <si>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</si>
  <si>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</si>
  <si>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</si>
  <si>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</si>
  <si>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</si>
  <si>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</si>
  <si>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</si>
  <si>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</si>
  <si>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</si>
  <si>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</si>
  <si>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</si>
  <si>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</si>
  <si>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</si>
  <si>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</si>
  <si>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</si>
  <si>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</si>
  <si>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</si>
  <si>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</si>
  <si>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</si>
  <si>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</si>
  <si>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</si>
  <si>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</si>
  <si>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</si>
  <si>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</si>
  <si>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</si>
  <si>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</si>
  <si>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</si>
  <si>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</si>
  <si>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</si>
  <si>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</si>
  <si>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</si>
  <si>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</si>
  <si>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</si>
  <si>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</si>
  <si>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</si>
  <si>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</si>
  <si>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</si>
  <si>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</si>
  <si>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</si>
  <si>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</si>
  <si>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</si>
  <si>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</si>
  <si>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</si>
  <si>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</si>
  <si>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</si>
  <si>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</si>
  <si>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</si>
  <si>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</si>
  <si>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</si>
  <si>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</si>
  <si>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</si>
  <si>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</si>
  <si>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</si>
  <si>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</si>
  <si>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</si>
  <si>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</si>
  <si>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</si>
  <si>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</si>
  <si>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</si>
  <si>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</si>
  <si>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</si>
  <si>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</si>
  <si>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</si>
  <si>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</si>
  <si>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</si>
  <si>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</si>
  <si>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</si>
  <si>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</si>
  <si>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</si>
  <si>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</si>
  <si>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</si>
  <si>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</si>
  <si>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</si>
  <si>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</si>
  <si>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</si>
  <si>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</si>
  <si>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</si>
  <si>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</si>
  <si>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</si>
  <si>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</si>
  <si>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</si>
  <si>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</si>
  <si>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</si>
  <si>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</si>
  <si>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</si>
  <si>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</si>
  <si>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</si>
  <si>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</si>
  <si>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</si>
  <si>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</si>
  <si>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</si>
  <si>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</si>
  <si>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</si>
  <si>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</si>
  <si>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</si>
  <si>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</si>
  <si>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</si>
  <si>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</si>
  <si>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</si>
  <si>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</si>
  <si>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</si>
  <si>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</si>
  <si>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</si>
  <si>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</si>
  <si>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</si>
  <si>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</si>
  <si>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</si>
  <si>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</si>
  <si>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</si>
  <si>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</si>
  <si>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</si>
  <si>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</si>
  <si>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</si>
  <si>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</si>
  <si>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</si>
  <si>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</si>
  <si>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</si>
  <si>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</si>
  <si>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</si>
  <si>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</si>
  <si>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</si>
  <si>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</si>
  <si>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</si>
  <si>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</si>
  <si>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</si>
  <si>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</si>
  <si>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</si>
  <si>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</si>
  <si>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</si>
  <si>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</si>
  <si>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</si>
  <si>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</si>
  <si>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</si>
  <si>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</si>
  <si>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</si>
  <si>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</si>
  <si>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</si>
  <si>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</si>
  <si>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</si>
  <si>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</si>
  <si>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</si>
  <si>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</si>
  <si>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</si>
  <si>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</si>
  <si>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</si>
  <si>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</si>
  <si>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</si>
  <si>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</si>
  <si>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</si>
  <si>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</si>
  <si>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</si>
  <si>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</si>
  <si>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</si>
  <si>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</si>
  <si>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</si>
  <si>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</si>
  <si>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</si>
  <si>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</si>
  <si>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</si>
  <si>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</si>
  <si>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</si>
  <si>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</si>
  <si>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</si>
  <si>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</si>
  <si>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</si>
  <si>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</si>
  <si>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</si>
  <si>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</si>
  <si>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</si>
  <si>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</si>
  <si>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</si>
  <si>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</si>
  <si>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</si>
  <si>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</si>
  <si>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</si>
  <si>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</si>
  <si>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</si>
  <si>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</si>
  <si>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</si>
  <si>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</si>
  <si>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</si>
  <si>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</si>
  <si>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</si>
  <si>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</si>
  <si>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</si>
  <si>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</si>
  <si>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</si>
  <si>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</si>
  <si>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</si>
  <si>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</si>
  <si>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</si>
  <si>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</si>
  <si>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</si>
  <si>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</si>
  <si>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</si>
  <si>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</si>
  <si>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</si>
  <si>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</si>
  <si>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</si>
  <si>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</si>
  <si>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</si>
  <si>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</si>
  <si>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</si>
  <si>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</si>
  <si>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</si>
  <si>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</si>
  <si>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</si>
  <si>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</si>
  <si>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</si>
  <si>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</si>
  <si>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</si>
  <si>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</si>
  <si>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</si>
  <si>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</si>
  <si>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</si>
  <si>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</si>
  <si>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</si>
  <si>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</si>
  <si>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</si>
  <si>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</si>
  <si>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</si>
  <si>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</si>
  <si>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</si>
  <si>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</si>
  <si>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</si>
  <si>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</si>
  <si>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</si>
  <si>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</si>
  <si>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</si>
  <si>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</si>
  <si>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</si>
  <si>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</si>
  <si>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</si>
  <si>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</si>
  <si>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</si>
  <si>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</si>
  <si>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</si>
  <si>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</si>
  <si>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</si>
  <si>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</si>
  <si>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</si>
  <si>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</si>
  <si>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</si>
  <si>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</si>
  <si>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</si>
  <si>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</si>
  <si>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</si>
  <si>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</si>
  <si>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</si>
  <si>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</si>
  <si>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</si>
  <si>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</si>
  <si>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</si>
  <si>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</si>
  <si>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</si>
  <si>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</si>
  <si>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</si>
  <si>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</si>
  <si>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</si>
  <si>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</si>
  <si>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</si>
  <si>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</si>
  <si>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</si>
  <si>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</si>
  <si>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</si>
  <si>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</si>
  <si>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</si>
  <si>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</si>
  <si>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</si>
  <si>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</si>
  <si>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</si>
  <si>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</si>
  <si>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</si>
  <si>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</si>
  <si>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</si>
  <si>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</si>
  <si>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</si>
  <si>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</si>
  <si>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</si>
  <si>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</si>
  <si>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</si>
  <si>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</si>
  <si>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</si>
  <si>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</si>
  <si>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</si>
  <si>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</si>
  <si>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</si>
  <si>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</si>
  <si>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</si>
  <si>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</si>
  <si>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</si>
  <si>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</si>
  <si>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</si>
  <si>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</si>
  <si>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</si>
  <si>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</si>
  <si>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</si>
  <si>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</si>
  <si>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</si>
  <si>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</si>
  <si>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</si>
  <si>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</si>
  <si>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</si>
  <si>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</si>
  <si>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</si>
  <si>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</si>
  <si>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</si>
  <si>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</si>
  <si>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</si>
  <si>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</si>
  <si>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</si>
  <si>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</si>
  <si>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</si>
  <si>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</si>
  <si>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</si>
  <si>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</si>
  <si>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</si>
  <si>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</si>
  <si>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</si>
  <si>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</si>
  <si>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</si>
  <si>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</si>
  <si>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</si>
  <si>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</si>
  <si>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</si>
  <si>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</si>
  <si>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</si>
  <si>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</si>
  <si>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</si>
  <si>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</si>
  <si>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</si>
  <si>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</si>
  <si>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</si>
  <si>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</si>
  <si>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</si>
  <si>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</si>
  <si>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</si>
  <si>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</si>
  <si>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</si>
  <si>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</si>
  <si>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</si>
  <si>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</si>
  <si>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</si>
  <si>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</si>
  <si>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</si>
  <si>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</si>
  <si>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</si>
  <si>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</si>
  <si>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</si>
  <si>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</si>
  <si>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</si>
  <si>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</si>
  <si>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</si>
  <si>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</si>
  <si>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</si>
  <si>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</si>
  <si>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</si>
  <si>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</si>
  <si>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</si>
  <si>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</si>
  <si>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</si>
  <si>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</si>
  <si>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</si>
  <si>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</si>
  <si>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</si>
  <si>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</si>
  <si>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</si>
  <si>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</si>
  <si>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</si>
  <si>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</si>
  <si>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</si>
  <si>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</si>
  <si>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</si>
  <si>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</si>
  <si>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</si>
  <si>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</si>
  <si>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</si>
  <si>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</si>
  <si>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</si>
  <si>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</si>
  <si>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</si>
  <si>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</si>
  <si>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</si>
  <si>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</si>
  <si>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</si>
  <si>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</si>
  <si>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</si>
  <si>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</si>
  <si>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</si>
  <si>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</si>
  <si>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</si>
  <si>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</si>
  <si>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</si>
  <si>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</si>
  <si>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</si>
  <si>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</si>
  <si>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</si>
  <si>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</si>
  <si>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</si>
  <si>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</si>
  <si>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</si>
  <si>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</si>
  <si>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</si>
  <si>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</si>
  <si>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</si>
  <si>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</si>
  <si>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</si>
  <si>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</si>
  <si>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</si>
  <si>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</si>
  <si>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</si>
  <si>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</si>
  <si>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</si>
  <si>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</si>
  <si>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</si>
  <si>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</si>
  <si>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</si>
  <si>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</si>
  <si>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</si>
  <si>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</si>
  <si>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</si>
  <si>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</si>
  <si>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</si>
  <si>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</si>
  <si>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</si>
  <si>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</si>
  <si>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</si>
  <si>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</si>
  <si>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</si>
  <si>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</si>
  <si>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</si>
  <si>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</si>
  <si>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</si>
  <si>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</si>
  <si>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</si>
  <si>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</si>
  <si>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</si>
  <si>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</si>
  <si>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</si>
  <si>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</si>
  <si>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</si>
  <si>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</si>
  <si>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</si>
  <si>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</si>
  <si>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</si>
  <si>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</si>
  <si>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</si>
  <si>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</si>
  <si>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</si>
  <si>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</si>
  <si>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</si>
  <si>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</si>
  <si>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</si>
  <si>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</si>
  <si>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</si>
  <si>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</si>
  <si>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</si>
  <si>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</si>
  <si>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</si>
  <si>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</si>
  <si>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</si>
  <si>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</si>
  <si>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</si>
  <si>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</si>
  <si>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</si>
  <si>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</si>
  <si>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</si>
  <si>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</si>
  <si>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</si>
  <si>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</si>
  <si>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</si>
  <si>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</si>
  <si>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</si>
  <si>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</si>
  <si>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</si>
  <si>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</si>
  <si>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</si>
  <si>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</si>
  <si>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</si>
  <si>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</si>
  <si>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</si>
  <si>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</si>
  <si>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</si>
  <si>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</si>
  <si>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</si>
  <si>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</si>
  <si>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</si>
  <si>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</si>
  <si>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</si>
  <si>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</si>
  <si>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</si>
  <si>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</si>
  <si>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</si>
  <si>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</si>
  <si>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</si>
  <si>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</si>
  <si>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</si>
  <si>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</si>
  <si>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</si>
  <si>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</si>
  <si>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</si>
  <si>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</si>
  <si>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</si>
  <si>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</si>
  <si>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</si>
  <si>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</si>
  <si>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</si>
  <si>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</si>
  <si>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</si>
  <si>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</si>
  <si>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</si>
  <si>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</si>
  <si>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</si>
  <si>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</si>
  <si>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</si>
  <si>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</si>
  <si>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</si>
  <si>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</si>
  <si>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</si>
  <si>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</si>
  <si>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</si>
  <si>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</si>
  <si>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</si>
  <si>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</si>
  <si>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</si>
  <si>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</si>
  <si>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</si>
  <si>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</si>
  <si>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</si>
  <si>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</si>
  <si>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</si>
  <si>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</si>
  <si>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</si>
  <si>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</si>
  <si>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</si>
  <si>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</si>
  <si>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</si>
  <si>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</si>
  <si>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</si>
  <si>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</si>
  <si>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</si>
  <si>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</si>
  <si>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</si>
  <si>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</si>
  <si>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</si>
  <si>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</si>
  <si>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</si>
  <si>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</si>
  <si>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</si>
  <si>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</si>
  <si>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</si>
  <si>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</si>
  <si>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</si>
  <si>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</si>
  <si>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</si>
  <si>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</si>
  <si>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</si>
  <si>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</si>
  <si>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</si>
  <si>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</si>
  <si>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</si>
  <si>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</si>
  <si>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</si>
  <si>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</si>
  <si>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</si>
  <si>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</si>
  <si>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</si>
  <si>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</si>
  <si>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</si>
  <si>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</si>
  <si>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</si>
  <si>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</si>
  <si>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</si>
  <si>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</si>
  <si>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</si>
  <si>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</si>
  <si>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</si>
  <si>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</si>
  <si>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</si>
  <si>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</si>
  <si>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</si>
  <si>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</si>
  <si>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</si>
  <si>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</si>
  <si>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</si>
  <si>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</si>
  <si>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</si>
  <si>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</si>
  <si>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</si>
  <si>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</si>
  <si>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</si>
  <si>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</si>
  <si>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</si>
  <si>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</si>
  <si>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</si>
  <si>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</si>
  <si>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</si>
  <si>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</si>
  <si>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</si>
  <si>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</si>
  <si>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</si>
  <si>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</si>
  <si>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</si>
  <si>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</si>
  <si>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</si>
  <si>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</si>
  <si>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</si>
  <si>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</si>
  <si>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</si>
  <si>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</si>
  <si>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</si>
  <si>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</si>
  <si>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</si>
  <si>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</si>
  <si>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</si>
  <si>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</si>
  <si>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</si>
  <si>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</si>
  <si>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</si>
  <si>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</si>
  <si>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</si>
  <si>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</si>
  <si>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</si>
  <si>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</si>
  <si>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</si>
  <si>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</si>
  <si>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</si>
  <si>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</si>
  <si>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</si>
  <si>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</si>
  <si>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</si>
  <si>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</si>
  <si>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</si>
  <si>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</si>
  <si>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</si>
  <si>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</si>
  <si>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</si>
  <si>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</si>
  <si>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</si>
  <si>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</si>
  <si>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</si>
  <si>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</si>
  <si>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</si>
  <si>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</si>
  <si>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</si>
  <si>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</si>
  <si>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</si>
  <si>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</si>
  <si>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</si>
  <si>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</si>
  <si>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</si>
  <si>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</si>
  <si>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</si>
  <si>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</si>
  <si>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</si>
  <si>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</si>
  <si>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</si>
  <si>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</si>
  <si>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</si>
  <si>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</si>
  <si>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</si>
  <si>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</si>
  <si>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</si>
  <si>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</si>
  <si>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</si>
  <si>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</si>
  <si>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</si>
  <si>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</si>
  <si>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</si>
  <si>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</si>
  <si>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</si>
  <si>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</si>
  <si>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</si>
  <si>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</si>
  <si>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</si>
  <si>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</si>
  <si>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</si>
  <si>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</si>
  <si>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</si>
  <si>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</si>
  <si>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</si>
  <si>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</si>
  <si>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</si>
  <si>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</si>
  <si>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</si>
  <si>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</si>
  <si>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</si>
  <si>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</si>
  <si>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</si>
  <si>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</si>
  <si>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</si>
  <si>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</si>
  <si>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</si>
  <si>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</si>
  <si>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</si>
  <si>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</si>
  <si>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</si>
  <si>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</si>
  <si>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</si>
  <si>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</si>
  <si>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</si>
  <si>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</si>
  <si>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</si>
  <si>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</si>
  <si>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</si>
  <si>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</si>
  <si>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</si>
  <si>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</si>
  <si>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</si>
  <si>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</si>
  <si>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</si>
  <si>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</si>
  <si>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</si>
  <si>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</si>
  <si>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</si>
  <si>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</si>
  <si>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</si>
  <si>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</si>
  <si>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</si>
  <si>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</si>
  <si>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</si>
  <si>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</si>
  <si>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</si>
  <si>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</si>
  <si>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</si>
  <si>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</si>
  <si>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</si>
  <si>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</si>
  <si>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</si>
  <si>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</si>
  <si>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</si>
  <si>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</si>
  <si>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</si>
  <si>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</si>
  <si>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</si>
  <si>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</si>
  <si>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</si>
  <si>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</si>
  <si>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</si>
  <si>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</si>
  <si>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</si>
  <si>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</si>
  <si>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</si>
  <si>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</si>
  <si>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</si>
  <si>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</si>
  <si>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</si>
  <si>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</si>
  <si>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</si>
  <si>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</si>
  <si>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</si>
  <si>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</si>
  <si>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</si>
  <si>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</si>
  <si>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</si>
  <si>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</si>
  <si>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</si>
  <si>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</si>
  <si>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</si>
  <si>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</si>
  <si>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</si>
  <si>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</si>
  <si>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</si>
  <si>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</si>
  <si>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</si>
  <si>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</si>
  <si>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</si>
  <si>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</si>
  <si>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</si>
  <si>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</si>
  <si>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</si>
  <si>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</si>
  <si>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</si>
  <si>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</si>
  <si>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</si>
  <si>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</si>
  <si>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</si>
  <si>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</si>
  <si>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</si>
  <si>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</si>
  <si>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</si>
  <si>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</si>
  <si>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</si>
  <si>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</si>
  <si>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</si>
  <si>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</si>
  <si>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</si>
  <si>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</si>
  <si>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</si>
  <si>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</si>
  <si>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</si>
  <si>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</si>
  <si>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</si>
  <si>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</si>
  <si>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</si>
  <si>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</si>
  <si>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</si>
  <si>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</si>
  <si>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</si>
  <si>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</si>
  <si>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</si>
  <si>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</si>
  <si>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</si>
  <si>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</si>
  <si>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</si>
  <si>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</si>
  <si>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</si>
  <si>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</si>
  <si>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</si>
  <si>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</si>
  <si>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</si>
  <si>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</si>
  <si>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</si>
  <si>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</si>
  <si>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</si>
  <si>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</si>
  <si>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</si>
  <si>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</si>
  <si>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</si>
  <si>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</si>
  <si>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</si>
  <si>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</si>
  <si>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</si>
  <si>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</si>
  <si>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</si>
  <si>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</si>
  <si>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</si>
  <si>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</si>
  <si>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</si>
  <si>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</si>
  <si>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</si>
  <si>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</si>
  <si>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</si>
  <si>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</si>
  <si>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</si>
  <si>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</si>
  <si>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</si>
  <si>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</si>
  <si>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</si>
  <si>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</si>
  <si>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</si>
  <si>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</si>
  <si>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</si>
  <si>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</si>
  <si>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</si>
  <si>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</si>
  <si>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</si>
  <si>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</si>
  <si>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</si>
  <si>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</si>
  <si>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</si>
  <si>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</si>
  <si>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</si>
  <si>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</si>
  <si>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</si>
  <si>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</si>
  <si>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</si>
  <si>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</si>
  <si>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</si>
  <si>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</si>
  <si>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</si>
  <si>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</si>
  <si>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</si>
  <si>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</si>
  <si>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</si>
  <si>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</si>
  <si>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</si>
  <si>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</si>
  <si>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</si>
  <si>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</si>
  <si>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</si>
  <si>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</si>
  <si>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</si>
  <si>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</si>
  <si>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</si>
  <si>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</si>
  <si>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</si>
  <si>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</si>
  <si>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</si>
  <si>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</si>
  <si>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</si>
  <si>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</si>
  <si>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</si>
  <si>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</si>
  <si>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</si>
  <si>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</si>
  <si>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</si>
  <si>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</si>
  <si>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</si>
  <si>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</si>
  <si>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</si>
  <si>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</si>
  <si>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</si>
  <si>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</si>
  <si>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</si>
  <si>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</si>
  <si>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</si>
  <si>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</si>
  <si>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</si>
  <si>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</si>
  <si>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</si>
  <si>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</si>
  <si>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</si>
  <si>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</si>
  <si>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</si>
  <si>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</si>
  <si>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</si>
  <si>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</si>
  <si>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</si>
  <si>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</si>
  <si>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</si>
  <si>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</si>
  <si>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</si>
  <si>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</si>
  <si>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</si>
  <si>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</si>
  <si>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</si>
  <si>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</si>
  <si>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</si>
  <si>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</si>
  <si>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</si>
  <si>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</si>
  <si>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</si>
  <si>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</si>
  <si>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</si>
  <si>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</si>
  <si>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</si>
  <si>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</si>
  <si>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</si>
  <si>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</si>
  <si>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</si>
  <si>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</si>
  <si>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</si>
  <si>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</si>
  <si>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</si>
  <si>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</si>
  <si>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</si>
  <si>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</si>
  <si>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</si>
  <si>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</si>
  <si>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</si>
  <si>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</si>
  <si>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</si>
  <si>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</si>
  <si>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</si>
  <si>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</si>
  <si>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</si>
  <si>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</si>
  <si>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</si>
  <si>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</si>
  <si>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</si>
  <si>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</si>
  <si>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</si>
  <si>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</si>
  <si>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</si>
  <si>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</si>
  <si>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</si>
  <si>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</si>
  <si>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</si>
  <si>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</si>
  <si>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</si>
  <si>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</si>
  <si>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</si>
  <si>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</si>
  <si>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</si>
  <si>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</si>
  <si>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</si>
  <si>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</si>
  <si>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</si>
  <si>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</si>
  <si>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</si>
  <si>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</si>
  <si>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</si>
  <si>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</si>
  <si>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</si>
  <si>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</si>
  <si>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</si>
  <si>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</si>
  <si>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</si>
  <si>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</si>
  <si>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</si>
  <si>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</si>
  <si>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</si>
  <si>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</si>
  <si>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</si>
  <si>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</si>
  <si>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</si>
  <si>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</si>
  <si>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</si>
  <si>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</si>
  <si>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</si>
  <si>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</si>
  <si>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</si>
  <si>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</si>
  <si>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</si>
  <si>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</si>
  <si>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</si>
  <si>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</si>
  <si>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</si>
  <si>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</si>
  <si>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</si>
  <si>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</si>
  <si>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</si>
  <si>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</si>
  <si>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</si>
  <si>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</si>
  <si>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</si>
  <si>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</si>
  <si>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</si>
  <si>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</si>
  <si>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</si>
  <si>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</si>
  <si>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</si>
  <si>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</si>
  <si>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</si>
  <si>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</si>
  <si>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</si>
  <si>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</si>
  <si>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</si>
  <si>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</si>
  <si>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</si>
  <si>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</si>
  <si>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</si>
  <si>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</si>
  <si>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</si>
  <si>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</si>
  <si>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</si>
  <si>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</si>
  <si>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</si>
  <si>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</si>
  <si>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</si>
  <si>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</si>
  <si>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</si>
  <si>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</si>
  <si>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</si>
  <si>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</si>
  <si>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</si>
  <si>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</si>
  <si>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</si>
  <si>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</si>
  <si>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</si>
  <si>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</si>
  <si>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</si>
  <si>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</si>
  <si>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</si>
  <si>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</si>
  <si>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</si>
  <si>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</si>
  <si>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</si>
  <si>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</si>
  <si>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</si>
  <si>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</si>
  <si>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</si>
  <si>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</si>
  <si>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</si>
  <si>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</si>
  <si>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</si>
  <si>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</si>
  <si>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</si>
  <si>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</si>
  <si>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</si>
  <si>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</si>
  <si>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</si>
  <si>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</si>
  <si>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</si>
  <si>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</si>
  <si>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</si>
  <si>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</si>
  <si>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</si>
  <si>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</si>
  <si>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</si>
  <si>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</si>
  <si>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</si>
  <si>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</si>
  <si>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</si>
  <si>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</si>
  <si>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</si>
  <si>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</si>
  <si>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</si>
  <si>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</si>
  <si>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</si>
  <si>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</si>
  <si>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</si>
  <si>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</si>
  <si>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</si>
  <si>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</si>
  <si>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</si>
  <si>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</si>
  <si>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</si>
  <si>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</si>
  <si>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</si>
  <si>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</si>
  <si>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</si>
  <si>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</si>
  <si>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</si>
  <si>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</si>
  <si>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</si>
  <si>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</si>
  <si>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</si>
  <si>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</si>
  <si>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</si>
  <si>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</si>
  <si>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</si>
  <si>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</si>
  <si>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</si>
  <si>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</si>
  <si>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</si>
  <si>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</si>
  <si>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</si>
  <si>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</si>
  <si>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</si>
  <si>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</si>
  <si>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</si>
  <si>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</si>
  <si>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</si>
  <si>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</si>
  <si>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</si>
  <si>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</si>
  <si>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</si>
  <si>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</si>
  <si>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</si>
  <si>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</si>
  <si>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</si>
  <si>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</si>
  <si>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</si>
  <si>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</si>
  <si>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</si>
  <si>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</si>
  <si>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</si>
  <si>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</si>
  <si>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</si>
  <si>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</si>
  <si>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</si>
  <si>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</si>
  <si>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</si>
  <si>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</si>
  <si>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</si>
  <si>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</si>
  <si>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</si>
  <si>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</si>
  <si>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</si>
  <si>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</si>
  <si>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</si>
  <si>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</si>
  <si>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</si>
  <si>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</si>
  <si>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</si>
  <si>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</si>
  <si>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</si>
  <si>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</si>
  <si>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</si>
  <si>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</si>
  <si>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</si>
  <si>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</si>
  <si>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</si>
  <si>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</si>
  <si>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</si>
  <si>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</si>
  <si>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</si>
  <si>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</si>
  <si>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</si>
  <si>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</si>
  <si>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</si>
  <si>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</si>
  <si>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</si>
  <si>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</si>
  <si>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</si>
  <si>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</si>
  <si>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</si>
  <si>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</si>
  <si>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</si>
  <si>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</si>
  <si>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</si>
  <si>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</si>
  <si>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</si>
  <si>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</si>
  <si>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</si>
  <si>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</si>
  <si>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</si>
  <si>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</si>
  <si>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</si>
  <si>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</si>
  <si>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</si>
  <si>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</si>
  <si>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</si>
  <si>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</si>
  <si>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</si>
  <si>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</si>
  <si>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</si>
  <si>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</si>
  <si>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</si>
  <si>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</si>
  <si>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</si>
  <si>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</si>
  <si>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</si>
  <si>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</si>
  <si>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</si>
  <si>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</si>
  <si>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</si>
  <si>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</si>
  <si>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</si>
  <si>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</si>
  <si>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</si>
  <si>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</si>
  <si>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</si>
  <si>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</si>
  <si>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</si>
  <si>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</si>
  <si>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</si>
  <si>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</si>
  <si>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</si>
  <si>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</si>
  <si>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</si>
  <si>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</si>
  <si>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</si>
  <si>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</si>
  <si>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</si>
  <si>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</si>
  <si>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</si>
  <si>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</si>
  <si>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</si>
  <si>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</si>
  <si>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</si>
  <si>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</si>
  <si>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</si>
  <si>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</si>
  <si>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</si>
  <si>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</si>
  <si>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</si>
  <si>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</si>
  <si>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</si>
  <si>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</si>
  <si>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</si>
  <si>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</si>
  <si>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</si>
  <si>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</si>
  <si>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</si>
  <si>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</si>
  <si>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</si>
  <si>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</si>
  <si>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</si>
  <si>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</si>
  <si>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</si>
  <si>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</si>
  <si>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</si>
  <si>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</si>
  <si>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</si>
  <si>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</si>
  <si>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</si>
  <si>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</si>
  <si>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</si>
  <si>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</si>
  <si>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</si>
  <si>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</si>
  <si>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</si>
  <si>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</si>
  <si>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</si>
  <si>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</si>
  <si>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</si>
  <si>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</si>
  <si>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</si>
  <si>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</si>
  <si>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</si>
  <si>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</si>
  <si>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</si>
  <si>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</si>
  <si>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</si>
  <si>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</si>
  <si>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</si>
  <si>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</si>
  <si>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</si>
  <si>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</si>
  <si>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</si>
  <si>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</si>
  <si>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</si>
  <si>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</si>
  <si>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</si>
  <si>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</si>
  <si>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</si>
  <si>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</si>
  <si>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</si>
  <si>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</si>
  <si>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</si>
  <si>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</si>
  <si>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</si>
  <si>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</si>
  <si>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</si>
  <si>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</si>
  <si>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</si>
  <si>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</si>
  <si>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</si>
  <si>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</si>
  <si>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</si>
  <si>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</si>
  <si>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</si>
  <si>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</si>
  <si>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</si>
  <si>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</si>
  <si>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</si>
  <si>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</si>
  <si>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</si>
  <si>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</si>
  <si>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</si>
  <si>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</si>
  <si>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</si>
  <si>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</si>
  <si>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</si>
  <si>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</si>
  <si>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</si>
  <si>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</si>
  <si>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</si>
  <si>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</si>
  <si>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</si>
  <si>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</si>
  <si>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</si>
  <si>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</si>
  <si>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</si>
  <si>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</si>
  <si>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</si>
  <si>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</si>
  <si>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</si>
  <si>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</si>
  <si>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</si>
  <si>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</si>
  <si>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</si>
  <si>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</si>
  <si>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</si>
  <si>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</si>
  <si>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</si>
  <si>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</si>
  <si>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</si>
  <si>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</si>
  <si>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</si>
  <si>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</si>
  <si>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</si>
  <si>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</si>
  <si>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</si>
  <si>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</si>
  <si>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</si>
  <si>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</si>
  <si>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</si>
  <si>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</si>
  <si>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</si>
  <si>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</si>
  <si>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</si>
  <si>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</si>
  <si>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</si>
  <si>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</si>
  <si>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</si>
  <si>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</si>
  <si>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</si>
  <si>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</si>
  <si>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</si>
  <si>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</si>
  <si>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</si>
  <si>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</si>
  <si>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</si>
  <si>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</si>
  <si>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</si>
  <si>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</si>
  <si>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</si>
  <si>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</si>
  <si>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</si>
  <si>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</si>
  <si>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</si>
  <si>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</si>
  <si>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</si>
  <si>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</si>
  <si>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</si>
  <si>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</si>
  <si>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</si>
  <si>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</si>
  <si>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</si>
  <si>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</si>
  <si>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</si>
  <si>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</si>
  <si>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</si>
  <si>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</si>
  <si>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</si>
  <si>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</si>
  <si>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</si>
  <si>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</si>
  <si>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</si>
  <si>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</si>
  <si>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</si>
  <si>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</si>
  <si>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</si>
  <si>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</si>
  <si>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</si>
  <si>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</si>
  <si>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</si>
  <si>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</si>
  <si>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</si>
  <si>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</si>
  <si>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</si>
  <si>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</si>
  <si>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</si>
  <si>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</si>
  <si>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</si>
  <si>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</si>
  <si>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</si>
  <si>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</si>
  <si>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</si>
  <si>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</si>
  <si>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</si>
  <si>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</si>
  <si>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</si>
  <si>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</si>
  <si>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</si>
  <si>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</si>
  <si>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</si>
  <si>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</si>
  <si>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</si>
  <si>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</si>
  <si>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</si>
  <si>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</si>
  <si>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</si>
  <si>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</si>
  <si>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</si>
  <si>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</si>
  <si>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</si>
  <si>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</si>
  <si>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</si>
  <si>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</si>
  <si>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</si>
  <si>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</si>
  <si>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</si>
  <si>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</si>
  <si>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</si>
  <si>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</si>
  <si>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</si>
  <si>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</si>
  <si>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</si>
  <si>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</si>
  <si>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</si>
  <si>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</si>
  <si>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</si>
  <si>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</si>
  <si>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</si>
  <si>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</si>
  <si>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</si>
  <si>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</si>
  <si>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</si>
  <si>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</si>
  <si>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</si>
  <si>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</si>
  <si>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</si>
  <si>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</si>
  <si>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</si>
  <si>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</si>
  <si>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</si>
  <si>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</si>
  <si>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</si>
  <si>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</si>
  <si>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</si>
  <si>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</si>
  <si>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</si>
  <si>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</si>
  <si>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</si>
  <si>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</si>
  <si>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</si>
  <si>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</si>
  <si>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</si>
  <si>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</si>
  <si>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</si>
  <si>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</si>
  <si>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</si>
  <si>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</si>
  <si>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</si>
  <si>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</si>
  <si>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</si>
  <si>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</si>
  <si>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</si>
  <si>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</si>
  <si>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</si>
  <si>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</si>
  <si>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</si>
  <si>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</si>
  <si>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</si>
  <si>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</si>
  <si>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</si>
  <si>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</si>
  <si>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</si>
  <si>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</si>
  <si>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</si>
  <si>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</si>
  <si>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</si>
  <si>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</si>
  <si>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</si>
  <si>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</si>
  <si>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</si>
  <si>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</si>
  <si>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</si>
  <si>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</si>
  <si>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</si>
  <si>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</si>
  <si>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</si>
  <si>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</si>
  <si>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</si>
  <si>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</si>
  <si>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</si>
  <si>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</si>
  <si>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</si>
  <si>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</si>
  <si>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</si>
  <si>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</si>
  <si>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</si>
  <si>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</si>
  <si>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</si>
  <si>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</si>
  <si>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</si>
  <si>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</si>
  <si>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</si>
  <si>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</si>
  <si>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</si>
  <si>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</si>
  <si>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</si>
  <si>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</si>
  <si>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</si>
  <si>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</si>
  <si>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</si>
  <si>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</si>
  <si>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</si>
  <si>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</si>
  <si>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</si>
  <si>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</si>
  <si>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</si>
  <si>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</si>
  <si>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</si>
  <si>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</si>
  <si>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</si>
  <si>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</si>
  <si>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</si>
  <si>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</si>
  <si>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</si>
  <si>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</si>
  <si>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</si>
  <si>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</si>
  <si>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</si>
  <si>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</si>
  <si>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</si>
  <si>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</si>
  <si>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</si>
  <si>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</si>
  <si>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</si>
  <si>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</si>
  <si>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</si>
  <si>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</si>
  <si>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</si>
  <si>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</si>
  <si>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</si>
  <si>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</si>
  <si>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</si>
  <si>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</si>
  <si>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</si>
  <si>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</si>
  <si>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</si>
  <si>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</si>
  <si>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</si>
  <si>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</si>
  <si>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</si>
  <si>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</si>
  <si>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</si>
  <si>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</si>
  <si>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</si>
  <si>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</si>
  <si>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</si>
  <si>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</si>
  <si>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</si>
  <si>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</si>
  <si>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</si>
  <si>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</si>
  <si>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</si>
  <si>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</si>
  <si>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</si>
  <si>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</si>
  <si>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</si>
  <si>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</si>
  <si>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</si>
  <si>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</si>
  <si>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</si>
  <si>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</si>
  <si>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</si>
  <si>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</si>
  <si>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</si>
  <si>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</si>
  <si>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</si>
  <si>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</si>
  <si>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</si>
  <si>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</si>
  <si>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</si>
  <si>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</si>
  <si>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</si>
  <si>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</si>
  <si>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</si>
  <si>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</si>
  <si>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</si>
  <si>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</si>
  <si>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</si>
  <si>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</si>
  <si>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</si>
  <si>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</si>
  <si>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</si>
  <si>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</si>
  <si>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</si>
  <si>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</si>
  <si>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</si>
  <si>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</si>
  <si>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</si>
  <si>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</si>
  <si>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</si>
  <si>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</si>
  <si>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</si>
  <si>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</si>
  <si>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</si>
  <si>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</si>
  <si>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</si>
  <si>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</si>
  <si>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</si>
  <si>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</si>
  <si>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</si>
  <si>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</si>
  <si>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</si>
  <si>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</si>
  <si>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</si>
  <si>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</si>
  <si>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</si>
  <si>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</si>
  <si>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</si>
  <si>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</si>
  <si>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</si>
  <si>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</si>
  <si>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</si>
  <si>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</si>
  <si>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</si>
  <si>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</si>
  <si>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</si>
  <si>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</si>
  <si>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</si>
  <si>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</si>
  <si>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</si>
  <si>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</si>
  <si>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</si>
  <si>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</si>
  <si>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</si>
  <si>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</si>
  <si>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</si>
  <si>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</si>
  <si>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</si>
  <si>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</si>
  <si>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</si>
  <si>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</si>
  <si>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</si>
  <si>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</si>
  <si>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</si>
  <si>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</si>
  <si>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</si>
  <si>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</si>
  <si>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</si>
  <si>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</si>
  <si>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</si>
  <si>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</si>
  <si>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</si>
  <si>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</si>
  <si>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</si>
  <si>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</si>
  <si>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</si>
  <si>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</si>
  <si>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</si>
  <si>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</si>
  <si>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</si>
  <si>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</si>
  <si>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</si>
  <si>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</si>
  <si>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</si>
  <si>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</si>
  <si>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</si>
  <si>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</si>
  <si>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</si>
  <si>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</si>
  <si>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</si>
  <si>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</si>
  <si>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</si>
  <si>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</si>
  <si>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</si>
  <si>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</si>
  <si>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</si>
  <si>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</si>
  <si>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</si>
  <si>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</si>
  <si>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</si>
  <si>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</si>
  <si>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</si>
  <si>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</si>
  <si>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</si>
  <si>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</si>
  <si>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</si>
  <si>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</si>
  <si>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</si>
  <si>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</si>
  <si>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</si>
  <si>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</si>
  <si>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</si>
  <si>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</si>
  <si>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</si>
  <si>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</si>
  <si>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</si>
  <si>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</si>
  <si>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</si>
  <si>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</si>
  <si>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</si>
  <si>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</si>
  <si>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</si>
  <si>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</si>
  <si>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</si>
  <si>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</si>
  <si>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</si>
  <si>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</si>
  <si>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</si>
  <si>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</si>
  <si>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</si>
  <si>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</si>
  <si>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</si>
  <si>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</si>
  <si>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</si>
  <si>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</si>
  <si>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</si>
  <si>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</si>
  <si>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</si>
  <si>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</si>
  <si>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</si>
  <si>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</si>
  <si>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</si>
  <si>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</si>
  <si>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</si>
  <si>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</si>
  <si>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</si>
  <si>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</si>
  <si>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</si>
  <si>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</si>
  <si>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</si>
  <si>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</si>
  <si>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</si>
  <si>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</si>
  <si>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</si>
  <si>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</si>
  <si>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</si>
  <si>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</si>
  <si>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</si>
  <si>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</si>
  <si>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</si>
  <si>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</si>
  <si>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</si>
  <si>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</si>
  <si>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</si>
  <si>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</si>
  <si>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</si>
  <si>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</si>
  <si>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</si>
  <si>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</si>
  <si>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</si>
  <si>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</si>
  <si>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</si>
  <si>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</si>
  <si>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</si>
  <si>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</si>
  <si>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</si>
  <si>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</si>
  <si>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</si>
  <si>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</si>
  <si>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</si>
  <si>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</si>
  <si>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</si>
  <si>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</si>
  <si>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</si>
  <si>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</si>
  <si>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</si>
  <si>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</si>
  <si>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</si>
  <si>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</si>
  <si>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</si>
  <si>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</si>
  <si>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</si>
  <si>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</si>
  <si>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</si>
  <si>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</si>
  <si>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</si>
  <si>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</si>
  <si>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</si>
  <si>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</si>
  <si>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</si>
  <si>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</si>
  <si>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</si>
  <si>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</si>
  <si>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</si>
  <si>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</si>
  <si>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</si>
  <si>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</si>
  <si>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</si>
  <si>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</si>
  <si>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</si>
  <si>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</si>
  <si>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</si>
  <si>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</si>
  <si>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</si>
  <si>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</si>
  <si>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</si>
  <si>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</si>
  <si>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</si>
  <si>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</si>
  <si>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</si>
  <si>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</si>
  <si>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</si>
  <si>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</si>
  <si>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</si>
  <si>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</si>
  <si>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</si>
  <si>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</si>
  <si>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</si>
  <si>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</si>
  <si>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</si>
  <si>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</si>
  <si>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</si>
  <si>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</si>
  <si>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</si>
  <si>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</si>
  <si>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</si>
  <si>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</si>
  <si>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</si>
  <si>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</si>
  <si>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</si>
  <si>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</si>
  <si>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</si>
  <si>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</si>
  <si>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</si>
  <si>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</si>
  <si>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</si>
  <si>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</si>
  <si>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</si>
  <si>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</si>
  <si>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</si>
  <si>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</si>
  <si>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</si>
  <si>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</si>
  <si>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</si>
  <si>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</si>
  <si>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</si>
  <si>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</si>
  <si>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</si>
  <si>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</si>
  <si>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</si>
  <si>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</si>
  <si>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</si>
  <si>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</si>
  <si>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</si>
  <si>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</si>
  <si>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</si>
  <si>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</si>
  <si>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</si>
  <si>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</si>
  <si>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</si>
  <si>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</si>
  <si>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</si>
  <si>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</si>
  <si>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</si>
  <si>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</si>
  <si>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</si>
  <si>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</si>
  <si>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</si>
  <si>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</si>
  <si>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</si>
  <si>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</si>
  <si>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</si>
  <si>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</si>
  <si>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</si>
  <si>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</si>
  <si>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</si>
  <si>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</si>
  <si>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</si>
  <si>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</si>
  <si>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</si>
  <si>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</si>
  <si>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</si>
  <si>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</si>
  <si>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</si>
  <si>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</si>
  <si>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</si>
  <si>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</si>
  <si>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</si>
  <si>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</si>
  <si>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</si>
  <si>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</si>
  <si>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</si>
  <si>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</si>
  <si>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</si>
  <si>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</si>
  <si>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</si>
  <si>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</si>
  <si>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</si>
  <si>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</si>
  <si>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</si>
  <si>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</si>
  <si>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</si>
  <si>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</si>
  <si>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</si>
  <si>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</si>
  <si>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</si>
  <si>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</si>
  <si>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</si>
  <si>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</si>
  <si>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</si>
  <si>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</si>
  <si>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</si>
  <si>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</si>
  <si>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</si>
  <si>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</si>
  <si>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</si>
  <si>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</si>
  <si>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</si>
  <si>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</si>
  <si>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</si>
  <si>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</si>
  <si>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</si>
  <si>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</si>
  <si>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</si>
  <si>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</si>
  <si>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</si>
  <si>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</si>
  <si>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</si>
  <si>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</si>
  <si>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</si>
  <si>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</si>
  <si>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</si>
  <si>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</si>
  <si>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</si>
  <si>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</si>
  <si>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</si>
  <si>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</si>
  <si>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</si>
  <si>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</si>
  <si>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</si>
  <si>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</si>
  <si>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</si>
  <si>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</si>
  <si>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</si>
  <si>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</si>
  <si>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</si>
  <si>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</si>
  <si>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</si>
  <si>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</si>
  <si>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</si>
  <si>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</si>
  <si>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</si>
  <si>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</si>
  <si>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</si>
  <si>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</si>
  <si>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</si>
  <si>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</si>
  <si>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</si>
  <si>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</si>
  <si>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</si>
  <si>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</si>
  <si>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</si>
  <si>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</si>
  <si>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</si>
  <si>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</si>
  <si>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</si>
  <si>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</si>
  <si>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</si>
  <si>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</si>
  <si>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</si>
  <si>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</si>
  <si>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</si>
  <si>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</si>
  <si>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</si>
  <si>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</si>
  <si>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</si>
  <si>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</si>
  <si>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</si>
  <si>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</si>
  <si>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</si>
  <si>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</si>
  <si>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</si>
  <si>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</si>
  <si>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</si>
  <si>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</si>
  <si>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</si>
  <si>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</si>
  <si>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</si>
  <si>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</si>
  <si>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</si>
  <si>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</si>
  <si>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</si>
  <si>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</si>
  <si>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</si>
  <si>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</si>
  <si>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</si>
  <si>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</si>
  <si>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</si>
  <si>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</si>
  <si>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</si>
  <si>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</si>
  <si>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</si>
  <si>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</si>
  <si>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</si>
  <si>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</si>
  <si>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</si>
  <si>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</si>
  <si>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</si>
  <si>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</si>
  <si>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</si>
  <si>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</si>
  <si>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</si>
  <si>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</si>
  <si>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</si>
  <si>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</si>
  <si>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</si>
  <si>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</si>
  <si>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</si>
  <si>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</si>
  <si>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</si>
  <si>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</si>
  <si>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</si>
  <si>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</si>
  <si>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</si>
  <si>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</si>
  <si>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</si>
  <si>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</si>
  <si>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</si>
  <si>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</si>
  <si>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</si>
  <si>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</si>
  <si>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</si>
  <si>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</si>
  <si>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</si>
  <si>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</si>
  <si>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</si>
  <si>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</si>
  <si>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</si>
  <si>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</si>
  <si>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</si>
  <si>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</si>
  <si>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</si>
  <si>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</si>
  <si>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</si>
  <si>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</si>
  <si>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</si>
  <si>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</si>
  <si>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</si>
  <si>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</si>
  <si>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</si>
  <si>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</si>
  <si>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</si>
  <si>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</si>
  <si>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</si>
  <si>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</si>
  <si>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</si>
  <si>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</si>
  <si>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</si>
  <si>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</si>
  <si>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</si>
  <si>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</si>
  <si>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</si>
  <si>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</si>
  <si>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</si>
  <si>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</si>
  <si>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</si>
  <si>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</si>
  <si>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</si>
  <si>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</si>
  <si>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</si>
  <si>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</si>
  <si>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</si>
  <si>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</si>
  <si>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</si>
  <si>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</si>
  <si>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</si>
  <si>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</si>
  <si>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</si>
  <si>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</si>
  <si>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</si>
  <si>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</si>
  <si>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</si>
  <si>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</si>
  <si>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</si>
  <si>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</si>
  <si>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</si>
  <si>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</si>
  <si>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</si>
  <si>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</si>
  <si>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</si>
  <si>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</si>
  <si>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</si>
  <si>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</si>
  <si>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</si>
  <si>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</si>
  <si>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</si>
  <si>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</si>
  <si>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</si>
  <si>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</si>
  <si>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</si>
  <si>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</si>
  <si>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</si>
  <si>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</si>
  <si>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</si>
  <si>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</si>
  <si>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</si>
  <si>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</si>
  <si>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</si>
  <si>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</si>
  <si>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</si>
  <si>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</si>
  <si>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</si>
  <si>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</si>
  <si>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</si>
  <si>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</si>
  <si>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</si>
  <si>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</si>
  <si>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</si>
  <si>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</si>
  <si>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</si>
  <si>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</si>
  <si>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</si>
  <si>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</si>
  <si>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</si>
  <si>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</si>
  <si>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</si>
  <si>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</si>
  <si>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</si>
  <si>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</si>
  <si>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</si>
  <si>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</si>
  <si>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</si>
  <si>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</si>
  <si>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</si>
  <si>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</si>
  <si>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</si>
  <si>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</si>
  <si>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</si>
  <si>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</si>
  <si>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</si>
  <si>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</si>
  <si>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</si>
  <si>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</si>
  <si>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</si>
  <si>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</si>
  <si>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</si>
  <si>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</si>
  <si>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</si>
  <si>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</si>
  <si>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</si>
  <si>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</si>
  <si>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</si>
  <si>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</si>
  <si>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</si>
  <si>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</si>
  <si>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</si>
  <si>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</si>
  <si>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</si>
  <si>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</si>
  <si>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</si>
  <si>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</si>
  <si>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</si>
  <si>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</si>
  <si>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</si>
  <si>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</si>
  <si>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</si>
  <si>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</si>
  <si>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</si>
  <si>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</si>
  <si>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</si>
  <si>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</si>
  <si>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</si>
  <si>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</si>
  <si>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</si>
  <si>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</si>
  <si>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</si>
  <si>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</si>
  <si>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</si>
  <si>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</si>
  <si>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</si>
  <si>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</si>
  <si>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</si>
  <si>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</si>
  <si>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</si>
  <si>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</si>
  <si>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</si>
  <si>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</si>
  <si>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</si>
  <si>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</si>
  <si>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</si>
  <si>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</si>
  <si>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</si>
  <si>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</si>
  <si>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</si>
  <si>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</si>
  <si>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</si>
  <si>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</si>
  <si>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</si>
  <si>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</si>
  <si>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</si>
  <si>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</si>
  <si>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</si>
  <si>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</si>
  <si>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</si>
  <si>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</si>
  <si>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</si>
  <si>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</si>
  <si>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</si>
  <si>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</si>
  <si>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</si>
  <si>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</si>
  <si>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</si>
  <si>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</si>
  <si>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</si>
  <si>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</si>
  <si>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</si>
  <si>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</si>
  <si>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</si>
  <si>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</si>
  <si>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</si>
  <si>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</si>
  <si>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</si>
  <si>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</si>
  <si>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</si>
  <si>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</si>
  <si>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</si>
  <si>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</si>
  <si>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</si>
  <si>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</si>
  <si>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</si>
  <si>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</si>
  <si>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</si>
  <si>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</si>
  <si>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</si>
  <si>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</si>
  <si>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</si>
  <si>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</si>
  <si>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</si>
  <si>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</si>
  <si>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</si>
  <si>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</si>
  <si>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</si>
  <si>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</si>
  <si>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</si>
  <si>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</si>
  <si>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</si>
  <si>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</si>
  <si>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</si>
  <si>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</si>
  <si>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</si>
  <si>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</si>
  <si>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</si>
  <si>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</si>
  <si>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</si>
  <si>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</si>
  <si>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</si>
  <si>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</si>
  <si>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</si>
  <si>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</si>
  <si>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</si>
  <si>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</si>
  <si>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</si>
  <si>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</si>
  <si>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</si>
  <si>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</si>
  <si>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</si>
  <si>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</si>
  <si>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</si>
  <si>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</si>
  <si>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</si>
  <si>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</si>
  <si>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</si>
  <si>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</si>
  <si>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</si>
  <si>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</si>
  <si>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</si>
  <si>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</si>
  <si>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</si>
  <si>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</si>
  <si>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</si>
  <si>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</si>
  <si>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</si>
  <si>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</si>
  <si>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</si>
  <si>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</si>
  <si>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</si>
  <si>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</si>
  <si>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</si>
  <si>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</si>
  <si>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</si>
  <si>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</si>
  <si>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</si>
  <si>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</si>
  <si>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</si>
  <si>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</si>
  <si>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</si>
  <si>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</si>
  <si>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</si>
  <si>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</si>
  <si>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</si>
  <si>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</si>
  <si>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</si>
  <si>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</si>
  <si>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</si>
  <si>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</si>
  <si>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</si>
  <si>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</si>
  <si>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</si>
  <si>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</si>
  <si>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</si>
  <si>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</si>
  <si>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</si>
  <si>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</si>
  <si>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</si>
  <si>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</si>
  <si>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</si>
  <si>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</si>
  <si>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</si>
  <si>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</si>
  <si>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</si>
  <si>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</si>
  <si>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</si>
  <si>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</si>
  <si>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</si>
  <si>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</si>
  <si>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</si>
  <si>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</si>
  <si>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</si>
  <si>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</si>
  <si>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</si>
  <si>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</si>
  <si>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</si>
  <si>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</si>
  <si>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</si>
  <si>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</si>
  <si>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</si>
  <si>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</si>
  <si>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</si>
  <si>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</si>
  <si>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</si>
  <si>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</si>
  <si>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</si>
  <si>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</si>
  <si>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</si>
  <si>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</si>
  <si>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</si>
  <si>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</si>
  <si>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</si>
  <si>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</si>
  <si>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</si>
  <si>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</si>
  <si>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</si>
  <si>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</si>
  <si>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</si>
  <si>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</si>
  <si>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</si>
  <si>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</si>
  <si>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</si>
  <si>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</si>
  <si>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</si>
  <si>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</si>
  <si>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</si>
  <si>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</si>
  <si>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</si>
  <si>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</si>
  <si>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</si>
  <si>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</si>
  <si>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</si>
  <si>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</si>
  <si>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</si>
  <si>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</si>
  <si>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</si>
  <si>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</si>
  <si>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</si>
  <si>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</si>
  <si>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</si>
  <si>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</si>
  <si>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</si>
  <si>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</si>
  <si>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</si>
  <si>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</si>
  <si>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</si>
  <si>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</si>
  <si>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</si>
  <si>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</si>
  <si>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</si>
  <si>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</si>
  <si>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</si>
  <si>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</si>
  <si>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</si>
  <si>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</si>
  <si>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</si>
  <si>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</si>
  <si>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</si>
  <si>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</si>
  <si>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</si>
  <si>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</si>
  <si>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</si>
  <si>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</si>
  <si>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</si>
  <si>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</si>
  <si>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</si>
  <si>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</si>
  <si>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</si>
  <si>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</si>
  <si>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</si>
  <si>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</si>
  <si>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</si>
  <si>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</si>
  <si>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</si>
  <si>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</si>
  <si>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</si>
  <si>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</si>
  <si>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</si>
  <si>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</si>
  <si>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</si>
  <si>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</si>
  <si>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</si>
  <si>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</si>
  <si>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</si>
  <si>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</si>
  <si>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</si>
  <si>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</si>
  <si>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</si>
  <si>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</si>
  <si>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</si>
  <si>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</si>
  <si>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</si>
  <si>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</si>
  <si>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</si>
  <si>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</si>
  <si>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</si>
  <si>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</si>
  <si>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</si>
  <si>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</si>
  <si>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</si>
  <si>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</si>
  <si>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</si>
  <si>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</si>
  <si>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</si>
  <si>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</si>
  <si>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</si>
  <si>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</si>
  <si>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</si>
  <si>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</si>
  <si>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</si>
  <si>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</si>
  <si>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</si>
  <si>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</si>
  <si>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</si>
  <si>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</si>
  <si>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</si>
  <si>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</si>
  <si>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</si>
  <si>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</si>
  <si>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</si>
  <si>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</si>
  <si>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</si>
  <si>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</si>
  <si>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</si>
  <si>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</si>
  <si>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</si>
  <si>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</si>
  <si>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</si>
  <si>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</si>
  <si>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</si>
  <si>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</si>
  <si>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</si>
  <si>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</si>
  <si>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</si>
  <si>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</si>
  <si>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</si>
  <si>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</si>
  <si>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</si>
  <si>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</si>
  <si>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</si>
  <si>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</si>
  <si>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</si>
  <si>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</si>
  <si>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</si>
  <si>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</si>
  <si>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</si>
  <si>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</si>
  <si>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</si>
  <si>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</si>
  <si>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</si>
  <si>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</si>
  <si>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</si>
  <si>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</si>
  <si>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</si>
  <si>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</si>
  <si>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</si>
  <si>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</si>
  <si>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</si>
  <si>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</si>
  <si>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</si>
  <si>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</si>
  <si>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</si>
  <si>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</si>
  <si>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</si>
  <si>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</si>
  <si>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</si>
  <si>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</si>
  <si>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</si>
  <si>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</si>
  <si>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</si>
  <si>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</si>
  <si>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</si>
  <si>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</si>
  <si>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</si>
  <si>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</si>
  <si>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</si>
  <si>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</si>
  <si>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</si>
  <si>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</si>
  <si>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</si>
  <si>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</si>
  <si>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</si>
  <si>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</si>
  <si>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</si>
  <si>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</si>
  <si>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</si>
  <si>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</si>
  <si>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</si>
  <si>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</si>
  <si>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</si>
  <si>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</si>
  <si>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</si>
  <si>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</si>
  <si>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</si>
  <si>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</si>
  <si>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</si>
  <si>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</si>
  <si>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</si>
  <si>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</si>
  <si>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</si>
  <si>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</si>
  <si>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</si>
  <si>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</si>
  <si>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</si>
  <si>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</si>
  <si>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</si>
  <si>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</si>
  <si>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</si>
  <si>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</si>
  <si>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</si>
  <si>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</si>
  <si>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</si>
  <si>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</si>
  <si>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</si>
  <si>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</si>
  <si>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</si>
  <si>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</si>
  <si>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</si>
  <si>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</si>
  <si>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</si>
  <si>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</si>
  <si>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</si>
  <si>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</si>
  <si>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</si>
  <si>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</si>
  <si>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</si>
  <si>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</si>
  <si>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</si>
  <si>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</si>
  <si>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</si>
  <si>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</si>
  <si>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</si>
  <si>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</si>
  <si>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</si>
  <si>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</si>
  <si>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</si>
  <si>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</si>
  <si>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</si>
  <si>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</si>
  <si>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</si>
  <si>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</si>
  <si>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</si>
  <si>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</si>
  <si>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</si>
  <si>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</si>
  <si>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</si>
  <si>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</si>
  <si>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</si>
  <si>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</si>
  <si>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</si>
  <si>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</si>
  <si>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</si>
  <si>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</si>
  <si>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</si>
  <si>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</si>
  <si>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</si>
  <si>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</si>
  <si>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</si>
  <si>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</si>
  <si>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</si>
  <si>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</si>
  <si>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</si>
  <si>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</si>
  <si>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</si>
  <si>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</si>
  <si>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</si>
  <si>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</si>
  <si>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</si>
  <si>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</si>
  <si>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</si>
  <si>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</si>
  <si>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</si>
  <si>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</si>
  <si>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</si>
  <si>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</si>
  <si>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</si>
  <si>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</si>
  <si>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</si>
  <si>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</si>
  <si>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</si>
  <si>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</si>
  <si>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</si>
  <si>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</si>
  <si>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</si>
  <si>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</si>
  <si>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</si>
  <si>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</si>
  <si>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</si>
  <si>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</si>
  <si>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</si>
  <si>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</si>
  <si>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</si>
  <si>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</si>
  <si>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</si>
  <si>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</si>
  <si>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</si>
  <si>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</si>
  <si>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</si>
  <si>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</si>
  <si>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</si>
  <si>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</si>
  <si>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</si>
  <si>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</si>
  <si>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</si>
  <si>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</si>
  <si>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</si>
  <si>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</si>
  <si>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</si>
  <si>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</si>
  <si>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</si>
  <si>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</si>
  <si>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</si>
  <si>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</si>
  <si>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</si>
  <si>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</si>
  <si>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</si>
  <si>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</si>
  <si>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</si>
  <si>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</si>
  <si>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</si>
  <si>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</si>
  <si>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</si>
  <si>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</si>
  <si>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</si>
  <si>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</si>
  <si>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</si>
  <si>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</si>
  <si>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</si>
  <si>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</si>
  <si>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</si>
  <si>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</si>
  <si>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</si>
  <si>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</si>
  <si>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</si>
  <si>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</si>
  <si>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</si>
  <si>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</si>
  <si>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</si>
  <si>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</si>
  <si>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</si>
  <si>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</si>
  <si>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</si>
  <si>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</si>
  <si>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</si>
  <si>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</si>
  <si>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</si>
  <si>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</si>
  <si>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</si>
  <si>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</si>
  <si>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</si>
  <si>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</si>
  <si>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</si>
  <si>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</si>
  <si>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</si>
  <si>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</si>
  <si>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</si>
  <si>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</si>
  <si>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</si>
  <si>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</si>
  <si>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</si>
  <si>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</si>
  <si>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</si>
  <si>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</si>
  <si>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</si>
  <si>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</si>
  <si>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</si>
  <si>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</si>
  <si>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</si>
  <si>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</si>
  <si>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</si>
  <si>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</si>
  <si>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</si>
  <si>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</si>
  <si>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</si>
  <si>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</si>
  <si>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</si>
  <si>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</si>
  <si>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</si>
  <si>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</si>
  <si>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</si>
  <si>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</si>
  <si>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</si>
  <si>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</si>
  <si>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</si>
  <si>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</si>
  <si>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</si>
  <si>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</si>
  <si>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</si>
  <si>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</si>
  <si>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</si>
  <si>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</si>
  <si>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</si>
  <si>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</si>
  <si>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</si>
  <si>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</si>
  <si>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</si>
  <si>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</si>
  <si>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</si>
  <si>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</si>
  <si>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</si>
  <si>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</si>
  <si>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</si>
  <si>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</si>
  <si>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</si>
  <si>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</si>
  <si>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</si>
  <si>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</si>
  <si>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</si>
  <si>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</si>
  <si>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</si>
  <si>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</si>
  <si>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</si>
  <si>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</si>
  <si>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</si>
  <si>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</si>
  <si>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</si>
  <si>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</si>
  <si>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</si>
  <si>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</si>
  <si>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</si>
  <si>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</si>
  <si>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</si>
  <si>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</si>
  <si>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</si>
  <si>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</si>
  <si>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</si>
  <si>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</si>
  <si>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</si>
  <si>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</si>
  <si>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</si>
  <si>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</si>
  <si>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</si>
  <si>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</si>
  <si>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</si>
  <si>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</si>
  <si>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</si>
  <si>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</si>
  <si>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</si>
  <si>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</si>
  <si>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</si>
  <si>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</si>
  <si>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</si>
  <si>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</si>
  <si>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</si>
  <si>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</si>
  <si>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</si>
  <si>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</si>
  <si>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</si>
  <si>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</si>
  <si>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</si>
  <si>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</si>
  <si>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</si>
  <si>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</si>
  <si>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</si>
  <si>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</si>
  <si>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</si>
  <si>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</si>
  <si>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</si>
  <si>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</si>
  <si>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</si>
  <si>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</si>
  <si>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</si>
  <si>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</si>
  <si>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</si>
  <si>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</si>
  <si>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</si>
  <si>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</si>
  <si>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</si>
  <si>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</si>
  <si>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</si>
  <si>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</si>
  <si>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</si>
  <si>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</si>
  <si>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</si>
  <si>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</si>
  <si>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</si>
  <si>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</si>
  <si>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</si>
  <si>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</si>
  <si>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</si>
  <si>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</si>
  <si>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</si>
  <si>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</si>
  <si>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</si>
  <si>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</si>
  <si>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</si>
  <si>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</si>
  <si>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</si>
  <si>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</si>
  <si>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</si>
  <si>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</si>
  <si>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</si>
  <si>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</si>
  <si>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</si>
  <si>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</si>
  <si>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</si>
  <si>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</si>
  <si>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</si>
  <si>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</si>
  <si>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</si>
  <si>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</si>
  <si>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</si>
  <si>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</si>
  <si>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</si>
  <si>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</si>
  <si>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</si>
  <si>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</si>
  <si>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</si>
  <si>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</si>
  <si>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</si>
  <si>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</si>
  <si>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</si>
  <si>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</si>
  <si>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</si>
  <si>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</si>
  <si>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</si>
  <si>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</si>
  <si>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</si>
  <si>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</si>
  <si>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</si>
  <si>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</si>
  <si>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</si>
  <si>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</si>
  <si>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</si>
  <si>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</si>
  <si>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</si>
  <si>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</si>
  <si>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</si>
  <si>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</si>
  <si>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</si>
  <si>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</si>
  <si>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</si>
  <si>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</si>
  <si>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</si>
  <si>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</si>
  <si>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</si>
  <si>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</si>
  <si>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</si>
  <si>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</si>
  <si>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</si>
  <si>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</si>
  <si>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</si>
  <si>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</si>
  <si>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</si>
  <si>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</si>
  <si>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</si>
  <si>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</si>
  <si>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</si>
  <si>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</si>
  <si>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</si>
  <si>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</si>
  <si>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</si>
  <si>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</si>
  <si>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</si>
  <si>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</si>
  <si>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</si>
  <si>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</si>
  <si>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</si>
  <si>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</si>
  <si>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</si>
  <si>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</si>
  <si>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</si>
  <si>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</si>
  <si>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</si>
  <si>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</si>
  <si>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</si>
  <si>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</si>
  <si>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</si>
  <si>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</si>
  <si>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</si>
  <si>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</si>
  <si>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</si>
  <si>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</si>
  <si>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</si>
  <si>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</si>
  <si>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</si>
  <si>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</si>
  <si>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</si>
  <si>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</si>
  <si>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</si>
  <si>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</si>
  <si>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</si>
  <si>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</si>
  <si>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</si>
  <si>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</si>
  <si>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</si>
  <si>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</si>
  <si>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</si>
  <si>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</si>
  <si>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</si>
  <si>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</si>
  <si>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</si>
  <si>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</si>
  <si>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</si>
  <si>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</si>
  <si>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</si>
  <si>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</si>
  <si>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</si>
  <si>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</si>
  <si>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</si>
  <si>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</si>
  <si>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</si>
  <si>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</si>
  <si>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</si>
  <si>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</si>
  <si>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</si>
  <si>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</si>
  <si>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</si>
  <si>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</si>
  <si>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</si>
  <si>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</si>
  <si>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</si>
  <si>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</si>
  <si>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</si>
  <si>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</si>
  <si>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</si>
  <si>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</si>
  <si>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</si>
  <si>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</si>
  <si>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</si>
  <si>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</si>
  <si>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</si>
  <si>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</si>
  <si>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</si>
  <si>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</si>
  <si>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</si>
  <si>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</si>
  <si>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</si>
  <si>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</si>
  <si>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</si>
  <si>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</si>
  <si>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</si>
  <si>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</si>
  <si>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</si>
  <si>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</si>
  <si>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</si>
  <si>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</si>
  <si>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</si>
  <si>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</si>
  <si>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</si>
  <si>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</si>
  <si>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</si>
  <si>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</si>
  <si>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</si>
  <si>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</si>
  <si>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</si>
  <si>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</si>
  <si>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</si>
  <si>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</si>
  <si>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</si>
  <si>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</si>
  <si>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</si>
  <si>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</si>
  <si>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</si>
  <si>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</si>
  <si>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</si>
  <si>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</si>
  <si>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</si>
  <si>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</si>
  <si>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</si>
  <si>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</si>
  <si>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</si>
  <si>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</si>
  <si>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</si>
  <si>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</si>
  <si>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</si>
  <si>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</si>
  <si>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</si>
  <si>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</si>
  <si>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</si>
  <si>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</si>
  <si>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</si>
  <si>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</si>
  <si>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</si>
  <si>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</si>
  <si>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</si>
  <si>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</si>
  <si>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</si>
  <si>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</si>
  <si>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</si>
  <si>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</si>
  <si>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</si>
  <si>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</si>
  <si>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</si>
  <si>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</si>
  <si>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</si>
  <si>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</si>
  <si>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</si>
  <si>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</si>
  <si>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</si>
  <si>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</si>
  <si>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</si>
  <si>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</si>
  <si>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</si>
  <si>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</si>
  <si>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</si>
  <si>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</si>
  <si>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</si>
  <si>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</si>
  <si>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</si>
  <si>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</si>
  <si>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</si>
  <si>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</si>
  <si>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</si>
  <si>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</si>
  <si>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</si>
  <si>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</si>
  <si>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</si>
  <si>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</si>
  <si>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</si>
  <si>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</si>
  <si>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</si>
  <si>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</si>
  <si>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</si>
  <si>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</si>
  <si>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</si>
  <si>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</si>
  <si>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</si>
  <si>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</si>
  <si>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</si>
  <si>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</si>
  <si>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</si>
  <si>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</si>
  <si>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</si>
  <si>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</si>
  <si>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</si>
  <si>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</si>
  <si>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</si>
  <si>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</si>
  <si>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</si>
  <si>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</si>
  <si>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</si>
  <si>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</si>
  <si>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</si>
  <si>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</si>
  <si>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</si>
  <si>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</si>
  <si>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</si>
  <si>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</si>
  <si>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</si>
  <si>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</si>
  <si>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</si>
  <si>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</si>
  <si>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</si>
  <si>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</si>
  <si>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</si>
  <si>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</si>
  <si>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</si>
  <si>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</si>
  <si>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</si>
  <si>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</si>
  <si>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</si>
  <si>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</si>
  <si>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</si>
  <si>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</si>
  <si>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</si>
  <si>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</si>
  <si>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</si>
  <si>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</si>
  <si>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</si>
  <si>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</si>
  <si>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</si>
  <si>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</si>
  <si>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</si>
  <si>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</si>
  <si>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</si>
  <si>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</si>
  <si>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</si>
  <si>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</si>
  <si>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</si>
  <si>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</si>
  <si>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</si>
  <si>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</si>
  <si>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</si>
  <si>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</si>
  <si>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</si>
  <si>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</si>
  <si>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</si>
  <si>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</si>
  <si>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</si>
  <si>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</si>
  <si>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</si>
  <si>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</si>
  <si>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</si>
  <si>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</si>
  <si>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</si>
  <si>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</si>
  <si>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</si>
  <si>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</si>
  <si>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</si>
  <si>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</si>
  <si>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</si>
  <si>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</si>
  <si>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</si>
  <si>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</si>
  <si>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</si>
  <si>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</si>
  <si>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</si>
  <si>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</si>
  <si>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</si>
  <si>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</si>
  <si>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</si>
  <si>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</si>
  <si>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</si>
  <si>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</si>
  <si>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</si>
  <si>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</si>
  <si>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</si>
  <si>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</si>
  <si>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</si>
  <si>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</si>
  <si>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</si>
  <si>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</si>
  <si>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</si>
  <si>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</si>
  <si>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</si>
  <si>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</si>
  <si>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</si>
  <si>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</si>
  <si>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</si>
  <si>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</si>
  <si>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</si>
  <si>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</si>
  <si>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</si>
  <si>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</si>
  <si>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</si>
  <si>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</si>
  <si>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</si>
  <si>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</si>
  <si>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</si>
  <si>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</si>
  <si>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</si>
  <si>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</si>
  <si>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</si>
  <si>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</si>
  <si>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</si>
  <si>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</si>
  <si>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</si>
  <si>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</si>
  <si>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</si>
  <si>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</si>
  <si>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</si>
  <si>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</si>
  <si>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</si>
  <si>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</si>
  <si>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</si>
  <si>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</si>
  <si>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</si>
  <si>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</si>
  <si>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</si>
  <si>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</si>
  <si>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</si>
  <si>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</si>
  <si>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</si>
  <si>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</si>
  <si>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</si>
  <si>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</si>
  <si>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</si>
  <si>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</si>
  <si>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</si>
  <si>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</si>
  <si>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</si>
  <si>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</si>
  <si>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</si>
  <si>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</si>
  <si>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</si>
  <si>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</si>
  <si>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</si>
  <si>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</si>
  <si>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</si>
  <si>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</si>
  <si>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</si>
  <si>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</si>
  <si>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</si>
  <si>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</si>
  <si>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</si>
  <si>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</si>
  <si>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</si>
  <si>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</si>
  <si>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</si>
  <si>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</si>
  <si>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</si>
  <si>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</si>
  <si>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</si>
  <si>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</si>
  <si>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</si>
  <si>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</si>
  <si>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</si>
  <si>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</si>
  <si>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</si>
  <si>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</si>
  <si>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</si>
  <si>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</si>
  <si>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</si>
  <si>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</si>
  <si>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</si>
  <si>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</si>
  <si>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</si>
  <si>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</si>
  <si>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</si>
  <si>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</si>
  <si>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</si>
  <si>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</si>
  <si>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</si>
  <si>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</si>
  <si>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</si>
  <si>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</si>
  <si>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</si>
  <si>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</si>
  <si>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</si>
  <si>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</si>
  <si>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</si>
  <si>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</si>
  <si>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</si>
  <si>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</si>
  <si>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</si>
  <si>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</si>
  <si>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</si>
  <si>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</si>
  <si>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</si>
  <si>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</si>
  <si>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</si>
  <si>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</si>
  <si>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</si>
  <si>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</si>
  <si>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</si>
  <si>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</si>
  <si>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</si>
  <si>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</si>
  <si>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</si>
  <si>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</si>
  <si>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</si>
  <si>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</si>
  <si>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</si>
  <si>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</si>
  <si>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</si>
  <si>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</si>
  <si>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</si>
  <si>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</si>
  <si>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</si>
  <si>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</si>
  <si>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</si>
  <si>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</si>
  <si>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</si>
  <si>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</si>
  <si>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</si>
  <si>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</si>
  <si>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</si>
  <si>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</si>
  <si>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</si>
  <si>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</si>
  <si>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</si>
  <si>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</si>
  <si>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</si>
  <si>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</si>
  <si>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</si>
  <si>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</si>
  <si>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</si>
  <si>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</si>
  <si>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</si>
  <si>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</si>
  <si>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</si>
  <si>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</si>
  <si>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</si>
  <si>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</si>
  <si>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</si>
  <si>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</si>
  <si>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</si>
  <si>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</si>
  <si>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</si>
  <si>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</si>
  <si>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</si>
  <si>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</si>
  <si>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</si>
  <si>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</si>
  <si>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</si>
  <si>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</si>
  <si>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</si>
  <si>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</si>
  <si>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</si>
  <si>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</si>
  <si>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</si>
  <si>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</si>
  <si>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</si>
  <si>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</si>
  <si>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</si>
  <si>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</si>
  <si>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</si>
  <si>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</si>
  <si>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</si>
  <si>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</si>
  <si>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</si>
  <si>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</si>
  <si>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</si>
  <si>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</si>
  <si>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</si>
  <si>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</si>
  <si>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</si>
  <si>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</si>
  <si>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</si>
  <si>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</si>
  <si>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</si>
  <si>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</si>
  <si>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</si>
  <si>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</si>
  <si>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</si>
  <si>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</si>
  <si>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</si>
  <si>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</si>
  <si>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</si>
  <si>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</si>
  <si>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</si>
  <si>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</si>
  <si>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</si>
  <si>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</si>
  <si>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</si>
  <si>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</si>
  <si>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</si>
  <si>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</si>
  <si>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</si>
  <si>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</si>
  <si>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</si>
  <si>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</si>
  <si>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</si>
  <si>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</si>
  <si>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</si>
  <si>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</si>
  <si>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</si>
  <si>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</si>
  <si>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</si>
  <si>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</si>
  <si>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</si>
  <si>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</si>
  <si>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</si>
  <si>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</si>
  <si>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</si>
  <si>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</si>
  <si>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</si>
  <si>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</si>
  <si>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</si>
  <si>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</si>
  <si>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</si>
  <si>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</si>
  <si>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</si>
  <si>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</si>
  <si>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</si>
  <si>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</si>
  <si>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</si>
  <si>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</si>
  <si>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</si>
  <si>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</si>
  <si>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</si>
  <si>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</si>
  <si>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</si>
  <si>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</si>
  <si>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</si>
  <si>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</si>
  <si>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</si>
  <si>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</si>
  <si>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</si>
  <si>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</si>
  <si>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</si>
  <si>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</si>
  <si>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</si>
  <si>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</si>
  <si>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</si>
  <si>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</si>
  <si>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</si>
  <si>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</si>
  <si>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</si>
  <si>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</si>
  <si>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</si>
  <si>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</si>
  <si>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</si>
  <si>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</si>
  <si>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</si>
  <si>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</si>
  <si>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</si>
  <si>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</si>
  <si>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</si>
  <si>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</si>
  <si>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</si>
  <si>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</si>
  <si>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</si>
  <si>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</si>
  <si>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</si>
  <si>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</si>
  <si>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</si>
  <si>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</si>
  <si>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</si>
  <si>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</si>
  <si>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</si>
  <si>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</si>
  <si>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</si>
  <si>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</si>
  <si>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</si>
  <si>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</si>
  <si>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</si>
  <si>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</si>
  <si>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</si>
  <si>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</si>
  <si>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</si>
  <si>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</si>
  <si>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</si>
  <si>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</si>
  <si>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</si>
  <si>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</si>
  <si>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</si>
  <si>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</si>
  <si>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</si>
  <si>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</si>
  <si>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</si>
  <si>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</si>
  <si>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</si>
  <si>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</si>
  <si>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</si>
  <si>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</si>
  <si>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</si>
  <si>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</si>
  <si>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</si>
  <si>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</si>
  <si>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</si>
  <si>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</si>
  <si>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</si>
  <si>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</si>
  <si>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</si>
  <si>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</si>
  <si>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</si>
  <si>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</si>
  <si>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</si>
  <si>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</si>
  <si>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</si>
  <si>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</si>
  <si>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</si>
  <si>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</si>
  <si>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</si>
  <si>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</si>
  <si>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</si>
  <si>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</si>
  <si>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</si>
  <si>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</si>
  <si>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</si>
  <si>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</si>
  <si>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</si>
  <si>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</si>
  <si>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</si>
  <si>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</si>
  <si>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</si>
  <si>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</si>
  <si>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</si>
  <si>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</si>
  <si>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</si>
  <si>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</si>
  <si>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</si>
  <si>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</si>
  <si>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</si>
  <si>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</si>
  <si>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</si>
  <si>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</si>
  <si>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</si>
  <si>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</si>
  <si>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</si>
  <si>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</si>
  <si>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</si>
  <si>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</si>
  <si>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</si>
  <si>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</si>
  <si>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</si>
  <si>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</si>
  <si>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</si>
  <si>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</si>
  <si>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</si>
  <si>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</si>
  <si>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</si>
  <si>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</si>
  <si>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</si>
  <si>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</si>
  <si>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</si>
  <si>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</si>
  <si>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</si>
  <si>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</si>
  <si>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</si>
  <si>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</si>
  <si>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</si>
  <si>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</si>
  <si>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</si>
  <si>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</si>
  <si>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</si>
  <si>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</si>
  <si>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</si>
  <si>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</si>
  <si>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</si>
  <si>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</si>
  <si>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</si>
  <si>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</si>
  <si>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</si>
  <si>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</si>
  <si>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</si>
  <si>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</si>
  <si>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</si>
  <si>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</si>
  <si>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</si>
  <si>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</si>
  <si>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</si>
  <si>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</si>
  <si>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</si>
  <si>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</si>
  <si>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</si>
  <si>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</si>
  <si>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</si>
  <si>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</si>
  <si>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</si>
  <si>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</si>
  <si>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</si>
  <si>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</si>
  <si>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</si>
  <si>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</si>
  <si>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</si>
  <si>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</si>
  <si>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</si>
  <si>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</si>
  <si>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</si>
  <si>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</si>
  <si>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</si>
  <si>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</si>
  <si>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</si>
  <si>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</si>
  <si>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</si>
  <si>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</si>
  <si>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</si>
  <si>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</si>
  <si>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</si>
  <si>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</si>
  <si>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</si>
  <si>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</si>
  <si>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</si>
  <si>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</si>
  <si>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</si>
  <si>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</si>
  <si>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</si>
  <si>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</si>
  <si>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</si>
  <si>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</si>
  <si>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</si>
  <si>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</si>
  <si>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</si>
  <si>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</si>
  <si>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</si>
  <si>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</si>
  <si>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</si>
  <si>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</si>
  <si>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</si>
  <si>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</si>
  <si>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</si>
  <si>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</si>
  <si>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</si>
  <si>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</si>
  <si>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</si>
  <si>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</si>
  <si>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</si>
  <si>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</si>
  <si>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</si>
  <si>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</si>
  <si>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</si>
  <si>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</si>
  <si>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</si>
  <si>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</si>
  <si>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</si>
  <si>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</si>
  <si>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</si>
  <si>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</si>
  <si>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</si>
  <si>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</si>
  <si>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</si>
  <si>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</si>
  <si>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</si>
  <si>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</si>
  <si>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</si>
  <si>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</si>
  <si>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</si>
  <si>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</si>
  <si>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</si>
  <si>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</si>
  <si>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</si>
  <si>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</si>
  <si>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</si>
  <si>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</si>
  <si>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</si>
  <si>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</si>
  <si>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</si>
  <si>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</si>
  <si>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</si>
  <si>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</si>
  <si>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</si>
  <si>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</si>
  <si>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</si>
  <si>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</si>
  <si>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</si>
  <si>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</si>
  <si>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</si>
  <si>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</si>
  <si>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</si>
  <si>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</si>
  <si>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</si>
  <si>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</si>
  <si>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</si>
  <si>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</si>
  <si>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</si>
  <si>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</si>
  <si>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</si>
  <si>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</si>
  <si>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</si>
  <si>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</si>
  <si>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</si>
  <si>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</si>
  <si>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</si>
  <si>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</si>
  <si>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</si>
  <si>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</si>
  <si>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</si>
  <si>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</si>
  <si>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</si>
  <si>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</si>
  <si>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</si>
  <si>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</si>
  <si>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</si>
  <si>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</si>
  <si>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</si>
  <si>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</si>
  <si>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</si>
  <si>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</si>
  <si>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</si>
  <si>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</si>
  <si>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</si>
  <si>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</si>
  <si>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</si>
  <si>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</si>
  <si>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</si>
  <si>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</si>
  <si>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</si>
  <si>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</si>
  <si>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</si>
  <si>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</si>
  <si>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</si>
  <si>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</si>
  <si>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</si>
  <si>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</si>
  <si>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</si>
  <si>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</si>
  <si>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</si>
  <si>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</si>
  <si>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</si>
  <si>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</si>
  <si>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</si>
  <si>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</si>
  <si>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</si>
  <si>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</si>
  <si>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</si>
  <si>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</si>
  <si>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</si>
  <si>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</si>
  <si>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</si>
  <si>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</si>
  <si>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</si>
  <si>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</si>
  <si>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</si>
  <si>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</si>
  <si>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</si>
  <si>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</si>
  <si>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</si>
  <si>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</si>
  <si>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</si>
  <si>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</si>
  <si>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</si>
  <si>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</si>
  <si>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</si>
  <si>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</si>
  <si>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</si>
  <si>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</si>
  <si>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</si>
  <si>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</si>
  <si>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</si>
  <si>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</si>
  <si>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</si>
  <si>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</si>
  <si>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</si>
  <si>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</si>
  <si>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</si>
  <si>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</si>
  <si>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</si>
  <si>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</si>
  <si>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</si>
  <si>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</si>
  <si>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</si>
  <si>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</si>
  <si>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</si>
  <si>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</si>
  <si>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</si>
  <si>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</si>
  <si>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</si>
  <si>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</si>
  <si>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</si>
  <si>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</si>
  <si>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</si>
  <si>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</si>
  <si>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</si>
  <si>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</si>
  <si>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</si>
  <si>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</si>
  <si>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</si>
  <si>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</si>
  <si>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</si>
  <si>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</si>
  <si>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</si>
  <si>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</si>
  <si>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</si>
  <si>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</si>
  <si>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</si>
  <si>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</si>
  <si>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</si>
  <si>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</si>
  <si>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</si>
  <si>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</si>
  <si>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</si>
  <si>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</si>
  <si>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</si>
  <si>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</si>
  <si>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</si>
  <si>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</si>
  <si>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</si>
  <si>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</si>
  <si>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</si>
  <si>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</si>
  <si>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</si>
  <si>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</si>
  <si>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</si>
  <si>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</si>
  <si>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</si>
  <si>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</si>
  <si>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</si>
  <si>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</si>
  <si>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</si>
  <si>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</si>
  <si>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</si>
  <si>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</si>
  <si>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</si>
  <si>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</si>
  <si>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</si>
  <si>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</si>
  <si>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</si>
  <si>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</si>
  <si>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</si>
  <si>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</si>
  <si>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</si>
  <si>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</si>
  <si>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</si>
  <si>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</si>
  <si>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</si>
  <si>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</si>
  <si>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</si>
  <si>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</si>
  <si>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</si>
  <si>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</si>
  <si>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</si>
  <si>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</si>
  <si>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</si>
  <si>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</si>
  <si>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</si>
  <si>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</si>
  <si>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</si>
  <si>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</si>
  <si>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</si>
  <si>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</si>
  <si>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</si>
  <si>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</si>
  <si>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</si>
  <si>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</si>
  <si>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</si>
  <si>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</si>
  <si>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</si>
  <si>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</si>
  <si>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</si>
  <si>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</si>
  <si>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</si>
  <si>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</si>
  <si>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</si>
  <si>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</si>
  <si>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</si>
  <si>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</si>
  <si>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</si>
  <si>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</si>
  <si>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</si>
  <si>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</si>
  <si>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</si>
  <si>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</si>
  <si>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</si>
  <si>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</si>
  <si>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</si>
  <si>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</si>
  <si>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</si>
  <si>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</si>
  <si>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</si>
  <si>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</si>
  <si>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</si>
  <si>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</si>
  <si>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</si>
  <si>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</si>
  <si>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</si>
  <si>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</si>
  <si>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</si>
  <si>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</si>
  <si>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</si>
  <si>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</si>
  <si>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</si>
  <si>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</si>
  <si>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</si>
  <si>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</si>
  <si>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</si>
  <si>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</si>
  <si>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</si>
  <si>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</si>
  <si>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</si>
  <si>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</si>
  <si>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</si>
  <si>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</si>
  <si>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</si>
  <si>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</si>
  <si>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</si>
  <si>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</si>
  <si>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</si>
  <si>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</si>
  <si>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</si>
  <si>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</si>
  <si>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</si>
  <si>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</si>
  <si>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</si>
  <si>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</si>
  <si>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</si>
  <si>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</si>
  <si>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</si>
  <si>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</si>
  <si>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</si>
  <si>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</si>
  <si>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</si>
  <si>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</si>
  <si>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</si>
  <si>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</si>
  <si>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</si>
  <si>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</si>
  <si>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</si>
  <si>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</si>
  <si>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</si>
  <si>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</si>
  <si>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</si>
  <si>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</si>
  <si>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</si>
  <si>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</si>
  <si>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</si>
  <si>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</si>
  <si>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</si>
  <si>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</si>
  <si>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</si>
  <si>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</si>
  <si>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</si>
  <si>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</si>
  <si>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</si>
  <si>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</si>
  <si>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</si>
  <si>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</si>
  <si>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</si>
  <si>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</si>
  <si>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</si>
  <si>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</si>
  <si>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</si>
  <si>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</si>
  <si>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</si>
  <si>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</si>
  <si>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</si>
  <si>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</si>
  <si>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</si>
  <si>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</si>
  <si>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</si>
  <si>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</si>
  <si>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</si>
  <si>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</si>
  <si>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</si>
  <si>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</si>
  <si>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</si>
  <si>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</si>
  <si>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</si>
  <si>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</si>
  <si>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</si>
  <si>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</si>
  <si>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</si>
  <si>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</si>
  <si>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</si>
  <si>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</si>
  <si>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</si>
  <si>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</si>
  <si>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</si>
  <si>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</si>
  <si>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</si>
  <si>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</si>
  <si>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</si>
  <si>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</si>
  <si>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</si>
  <si>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</si>
  <si>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</si>
  <si>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</si>
  <si>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</si>
  <si>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</si>
  <si>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</si>
  <si>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</si>
  <si>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</si>
  <si>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</si>
  <si>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</si>
  <si>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</si>
  <si>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</si>
  <si>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</si>
  <si>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</si>
  <si>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</si>
  <si>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</si>
  <si>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</si>
  <si>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</si>
  <si>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</si>
  <si>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</si>
  <si>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</si>
  <si>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</si>
  <si>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</si>
  <si>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</si>
  <si>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</si>
  <si>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</si>
  <si>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</si>
  <si>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</si>
  <si>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</si>
  <si>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</si>
  <si>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</si>
  <si>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</si>
  <si>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</si>
  <si>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</si>
  <si>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</si>
  <si>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</si>
  <si>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</si>
  <si>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</si>
  <si>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</si>
  <si>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</si>
  <si>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</si>
  <si>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</si>
  <si>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</si>
  <si>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</si>
  <si>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</si>
  <si>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</si>
  <si>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</si>
  <si>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</si>
  <si>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</si>
  <si>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</si>
  <si>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</si>
  <si>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</si>
  <si>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</si>
  <si>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</si>
  <si>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</si>
  <si>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</si>
  <si>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</si>
  <si>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</si>
  <si>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</si>
  <si>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</si>
  <si>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</si>
  <si>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</si>
  <si>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</si>
  <si>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</si>
  <si>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</si>
  <si>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</si>
  <si>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</si>
  <si>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</si>
  <si>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</si>
  <si>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</si>
  <si>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</si>
  <si>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</si>
  <si>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</si>
  <si>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</si>
  <si>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</si>
  <si>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</si>
  <si>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</si>
  <si>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</si>
  <si>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</si>
  <si>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</si>
  <si>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</si>
  <si>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</si>
  <si>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</si>
  <si>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</si>
  <si>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</si>
  <si>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</si>
  <si>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</si>
  <si>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</si>
  <si>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</si>
  <si>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</si>
  <si>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</si>
  <si>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</si>
  <si>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</si>
  <si>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</si>
  <si>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</si>
  <si>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</si>
  <si>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</si>
  <si>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</si>
  <si>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</si>
  <si>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</si>
  <si>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</si>
  <si>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</si>
  <si>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</si>
  <si>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</si>
  <si>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</si>
  <si>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</si>
  <si>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</si>
  <si>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</si>
  <si>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</si>
  <si>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</si>
  <si>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</si>
  <si>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</si>
  <si>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</si>
  <si>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</si>
  <si>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</si>
  <si>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</si>
  <si>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</si>
  <si>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</si>
  <si>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</si>
  <si>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</si>
  <si>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</si>
  <si>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</si>
  <si>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</si>
  <si>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</si>
  <si>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</si>
  <si>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</si>
  <si>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</si>
  <si>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</si>
  <si>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</si>
  <si>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</si>
  <si>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</si>
  <si>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</si>
  <si>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</si>
  <si>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</si>
  <si>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</si>
  <si>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</si>
  <si>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</si>
  <si>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</si>
  <si>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</si>
  <si>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</si>
  <si>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</si>
  <si>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</si>
  <si>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</si>
  <si>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</si>
  <si>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</si>
  <si>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</si>
  <si>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</si>
  <si>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</si>
  <si>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</si>
  <si>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</si>
  <si>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</si>
  <si>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</si>
  <si>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</si>
  <si>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</si>
  <si>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</si>
  <si>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</si>
  <si>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</si>
  <si>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</si>
  <si>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</si>
  <si>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</si>
  <si>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</si>
  <si>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</si>
  <si>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</si>
  <si>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</si>
  <si>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</si>
  <si>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</si>
  <si>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</si>
  <si>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</si>
  <si>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</si>
  <si>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</si>
  <si>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</si>
  <si>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</si>
  <si>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</si>
  <si>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</si>
  <si>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</si>
  <si>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</si>
  <si>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</si>
  <si>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</si>
  <si>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</si>
  <si>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</si>
  <si>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</si>
  <si>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</si>
  <si>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</si>
  <si>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</si>
  <si>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</si>
  <si>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</si>
  <si>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</si>
  <si>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</si>
  <si>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</si>
  <si>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</si>
  <si>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</si>
  <si>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</si>
  <si>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</si>
  <si>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</si>
  <si>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</si>
  <si>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</si>
  <si>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</si>
  <si>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</si>
  <si>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</si>
  <si>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</si>
  <si>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</si>
  <si>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</si>
  <si>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</si>
  <si>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</si>
  <si>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</si>
  <si>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</si>
  <si>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</si>
  <si>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</si>
  <si>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</si>
  <si>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</si>
  <si>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</si>
  <si>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</si>
  <si>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</si>
  <si>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</si>
  <si>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</si>
  <si>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</si>
  <si>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</si>
  <si>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</si>
  <si>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</si>
  <si>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</si>
  <si>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</si>
  <si>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</si>
  <si>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</si>
  <si>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</si>
  <si>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</si>
  <si>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</si>
  <si>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</si>
  <si>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</si>
  <si>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</si>
  <si>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</si>
  <si>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</si>
  <si>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</si>
  <si>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</si>
  <si>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</si>
  <si>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</si>
  <si>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</si>
  <si>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</si>
  <si>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</si>
  <si>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</si>
  <si>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</si>
  <si>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</si>
  <si>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</si>
  <si>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</si>
  <si>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</si>
  <si>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</si>
  <si>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</si>
  <si>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</si>
  <si>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</si>
  <si>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</si>
  <si>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</si>
  <si>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</si>
  <si>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</si>
  <si>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</si>
  <si>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</si>
  <si>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</si>
  <si>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</si>
  <si>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</si>
  <si>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</si>
  <si>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</si>
  <si>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</si>
  <si>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</si>
  <si>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</si>
  <si>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</si>
  <si>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</si>
  <si>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</si>
  <si>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</si>
  <si>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</si>
  <si>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</si>
  <si>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</si>
  <si>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</si>
  <si>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</si>
  <si>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</si>
  <si>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</si>
  <si>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</si>
  <si>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</si>
  <si>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</si>
  <si>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</si>
  <si>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</si>
  <si>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</si>
  <si>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</si>
  <si>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</si>
  <si>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</si>
  <si>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</si>
  <si>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</si>
  <si>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</si>
  <si>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</si>
  <si>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</si>
  <si>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</si>
  <si>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</si>
  <si>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</si>
  <si>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</si>
  <si>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</si>
  <si>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</si>
  <si>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</si>
  <si>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</si>
  <si>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</si>
  <si>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</si>
  <si>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</si>
  <si>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</si>
  <si>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</si>
  <si>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</si>
  <si>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</si>
  <si>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</si>
  <si>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</si>
  <si>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</si>
  <si>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</si>
  <si>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</si>
  <si>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</si>
  <si>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</si>
  <si>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</si>
  <si>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</si>
  <si>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</si>
  <si>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</si>
  <si>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</si>
  <si>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</si>
  <si>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</si>
  <si>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</si>
  <si>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</si>
  <si>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</si>
  <si>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</si>
  <si>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</si>
  <si>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</si>
  <si>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</si>
  <si>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</si>
  <si>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</si>
  <si>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</si>
  <si>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</si>
  <si>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</si>
  <si>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</si>
  <si>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</si>
  <si>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</si>
  <si>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</si>
  <si>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</si>
  <si>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</si>
  <si>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</si>
  <si>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</si>
  <si>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</si>
  <si>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</si>
  <si>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</si>
  <si>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</si>
  <si>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</si>
  <si>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</si>
  <si>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</si>
  <si>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</si>
  <si>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</si>
  <si>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</si>
  <si>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</si>
  <si>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</si>
  <si>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</si>
  <si>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</si>
  <si>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</si>
  <si>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</si>
  <si>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</si>
  <si>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</si>
  <si>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</si>
  <si>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</si>
  <si>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</si>
  <si>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</si>
  <si>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</si>
  <si>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</si>
  <si>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</si>
  <si>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</si>
  <si>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</si>
  <si>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</si>
  <si>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</si>
  <si>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</si>
  <si>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</si>
  <si>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</si>
  <si>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</si>
  <si>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</si>
  <si>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</si>
  <si>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</si>
  <si>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</si>
  <si>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</si>
  <si>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</si>
  <si>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</si>
  <si>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</si>
  <si>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</si>
  <si>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</si>
  <si>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</si>
  <si>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</si>
  <si>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</si>
  <si>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</si>
  <si>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</si>
  <si>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</si>
  <si>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</si>
  <si>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</si>
  <si>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</si>
  <si>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</si>
  <si>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</si>
  <si>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</si>
  <si>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</si>
  <si>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</si>
  <si>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</si>
  <si>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</si>
  <si>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</si>
  <si>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</si>
  <si>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</si>
  <si>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</si>
  <si>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</si>
  <si>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</si>
  <si>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</si>
  <si>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</si>
  <si>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</si>
  <si>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</si>
  <si>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</si>
  <si>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</si>
  <si>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</si>
  <si>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</si>
  <si>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</si>
  <si>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</si>
  <si>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</si>
  <si>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</si>
  <si>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</si>
  <si>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</si>
  <si>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</si>
  <si>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</si>
  <si>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</si>
  <si>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</si>
  <si>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</si>
  <si>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</si>
  <si>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</si>
  <si>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</si>
  <si>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</si>
  <si>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</si>
  <si>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</si>
  <si>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</si>
  <si>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</si>
  <si>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</si>
  <si>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</si>
  <si>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</si>
  <si>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</si>
  <si>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</si>
  <si>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</si>
  <si>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</si>
  <si>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</si>
  <si>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</si>
  <si>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</si>
  <si>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</si>
  <si>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</si>
  <si>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</si>
  <si>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</si>
  <si>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</si>
  <si>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</si>
  <si>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</si>
  <si>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</si>
  <si>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</si>
  <si>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</si>
  <si>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</si>
  <si>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</si>
  <si>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</si>
  <si>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</si>
  <si>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</si>
  <si>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</si>
  <si>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</si>
  <si>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</si>
  <si>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</si>
  <si>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</si>
  <si>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</si>
  <si>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</si>
  <si>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</si>
  <si>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</si>
  <si>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</si>
  <si>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</si>
  <si>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</si>
  <si>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</si>
  <si>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</si>
  <si>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</si>
  <si>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</si>
  <si>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</si>
  <si>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</si>
  <si>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</si>
  <si>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</si>
  <si>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</si>
  <si>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</si>
  <si>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</si>
  <si>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</si>
  <si>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</si>
  <si>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</si>
  <si>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</si>
  <si>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</si>
  <si>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</si>
  <si>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</si>
  <si>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</si>
  <si>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</si>
  <si>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</si>
  <si>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</si>
  <si>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</si>
  <si>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</si>
  <si>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</si>
  <si>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</si>
  <si>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</si>
  <si>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</si>
  <si>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</si>
  <si>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</si>
  <si>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</si>
  <si>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</si>
  <si>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</si>
  <si>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</si>
  <si>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</si>
  <si>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</si>
  <si>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</si>
  <si>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</si>
  <si>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</si>
  <si>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</si>
  <si>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</si>
  <si>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</si>
  <si>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</si>
  <si>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</si>
  <si>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</si>
  <si>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</si>
  <si>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</si>
  <si>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</si>
  <si>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</si>
  <si>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</si>
  <si>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</si>
  <si>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</si>
  <si>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</si>
  <si>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</si>
  <si>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</si>
  <si>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</si>
  <si>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</si>
  <si>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</si>
  <si>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</si>
  <si>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</si>
  <si>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</si>
  <si>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</si>
  <si>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</si>
  <si>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</si>
  <si>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</si>
  <si>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</si>
  <si>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</si>
  <si>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</si>
  <si>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</si>
  <si>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</si>
  <si>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</si>
  <si>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</si>
  <si>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</si>
  <si>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</si>
  <si>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</si>
  <si>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</si>
  <si>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</si>
  <si>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</si>
  <si>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</si>
  <si>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</si>
  <si>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</si>
  <si>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</si>
  <si>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</si>
  <si>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</si>
  <si>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</si>
  <si>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</si>
  <si>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</si>
  <si>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</si>
  <si>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</si>
  <si>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</si>
  <si>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</si>
  <si>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</si>
  <si>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</si>
  <si>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</si>
  <si>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</si>
  <si>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</si>
  <si>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</si>
  <si>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</si>
  <si>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</si>
  <si>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</si>
  <si>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</si>
  <si>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</si>
  <si>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</si>
  <si>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</si>
  <si>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</si>
  <si>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</si>
  <si>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</si>
  <si>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</si>
  <si>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</si>
  <si>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</si>
  <si>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</si>
  <si>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</si>
  <si>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</si>
  <si>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</si>
  <si>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</si>
  <si>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</si>
  <si>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</si>
  <si>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</si>
  <si>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</si>
  <si>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</si>
  <si>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</si>
  <si>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</si>
  <si>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</si>
  <si>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</si>
  <si>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</si>
  <si>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</si>
  <si>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</si>
  <si>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</si>
  <si>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</si>
  <si>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</si>
  <si>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</si>
  <si>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</si>
  <si>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</si>
  <si>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</si>
  <si>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</si>
  <si>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</si>
  <si>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</si>
  <si>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</si>
  <si>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</si>
  <si>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</si>
  <si>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</si>
  <si>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</si>
  <si>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</si>
  <si>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</si>
  <si>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</si>
  <si>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</si>
  <si>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</si>
  <si>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</si>
  <si>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</si>
  <si>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</si>
  <si>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</si>
  <si>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</si>
  <si>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</si>
  <si>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</si>
  <si>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</si>
  <si>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</si>
  <si>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</si>
  <si>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</si>
  <si>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</si>
  <si>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</si>
  <si>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</si>
  <si>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</si>
  <si>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</si>
  <si>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</si>
  <si>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</si>
  <si>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</si>
  <si>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</si>
  <si>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</si>
  <si>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</si>
  <si>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</si>
  <si>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</si>
  <si>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</si>
  <si>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</si>
  <si>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</si>
  <si>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</si>
  <si>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</si>
  <si>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</si>
  <si>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</si>
  <si>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</si>
  <si>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</si>
  <si>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</si>
  <si>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</si>
  <si>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</si>
  <si>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</si>
  <si>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</si>
  <si>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</si>
  <si>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</si>
  <si>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</si>
  <si>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</si>
  <si>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</si>
  <si>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</si>
  <si>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</si>
  <si>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</si>
  <si>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</si>
  <si>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</si>
  <si>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</si>
  <si>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</si>
  <si>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</si>
  <si>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</si>
  <si>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</si>
  <si>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</si>
  <si>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</si>
  <si>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</si>
  <si>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</si>
  <si>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</si>
  <si>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</si>
  <si>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</si>
  <si>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</si>
  <si>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</si>
  <si>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</si>
  <si>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</si>
  <si>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</si>
  <si>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</si>
  <si>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</si>
  <si>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</si>
  <si>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</si>
  <si>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</si>
  <si>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</si>
  <si>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</si>
  <si>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</si>
  <si>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</si>
  <si>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</si>
  <si>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</si>
  <si>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</si>
  <si>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</si>
  <si>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</si>
  <si>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</si>
  <si>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</si>
  <si>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</si>
  <si>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</si>
  <si>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</si>
  <si>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</si>
  <si>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</si>
  <si>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</si>
  <si>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</si>
  <si>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</si>
  <si>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</si>
  <si>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</si>
  <si>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</si>
  <si>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</si>
  <si>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</si>
  <si>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</si>
  <si>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</si>
  <si>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</si>
  <si>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</si>
  <si>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</si>
  <si>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</si>
  <si>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</si>
  <si>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</si>
  <si>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</si>
  <si>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</si>
  <si>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</si>
  <si>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</si>
  <si>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</si>
  <si>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</si>
  <si>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</si>
  <si>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</si>
  <si>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</si>
  <si>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</si>
  <si>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</si>
  <si>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</si>
  <si>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</si>
  <si>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</si>
  <si>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</si>
  <si>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</si>
  <si>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</si>
  <si>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</si>
  <si>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</si>
  <si>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</si>
  <si>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</si>
  <si>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</si>
  <si>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</si>
  <si>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</si>
  <si>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</si>
  <si>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</si>
  <si>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</si>
  <si>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</si>
  <si>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</si>
  <si>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</si>
  <si>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</si>
  <si>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</si>
  <si>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</si>
  <si>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</si>
  <si>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</si>
  <si>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</si>
  <si>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</si>
  <si>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</si>
  <si>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</si>
  <si>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</si>
  <si>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</si>
  <si>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</si>
  <si>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</si>
  <si>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</si>
  <si>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</si>
  <si>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</si>
  <si>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</si>
  <si>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</si>
  <si>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</si>
  <si>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</si>
  <si>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</si>
  <si>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</si>
  <si>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</si>
  <si>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</si>
  <si>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</si>
  <si>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</si>
  <si>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</si>
  <si>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</si>
  <si>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</si>
  <si>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</si>
  <si>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</si>
  <si>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</si>
  <si>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</si>
  <si>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</si>
  <si>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</si>
  <si>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</si>
  <si>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</si>
  <si>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</si>
  <si>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</si>
  <si>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</si>
  <si>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</si>
  <si>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</si>
  <si>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</si>
  <si>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</si>
  <si>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</si>
  <si>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</si>
  <si>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</si>
  <si>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</si>
  <si>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</si>
  <si>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</si>
  <si>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</si>
  <si>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</si>
  <si>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</si>
  <si>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</si>
  <si>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</si>
  <si>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</si>
  <si>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</si>
  <si>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</si>
  <si>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</si>
  <si>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</si>
  <si>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</si>
  <si>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</si>
  <si>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</si>
  <si>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</si>
  <si>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</si>
  <si>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</si>
  <si>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</si>
  <si>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</si>
  <si>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</si>
  <si>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</si>
  <si>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</si>
  <si>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</si>
  <si>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</si>
  <si>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</si>
  <si>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</si>
  <si>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</si>
  <si>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</si>
  <si>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</si>
  <si>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</si>
  <si>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</si>
  <si>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</si>
  <si>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</si>
  <si>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</si>
  <si>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</si>
  <si>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</si>
  <si>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</si>
  <si>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</si>
  <si>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</si>
  <si>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</si>
  <si>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</si>
  <si>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</si>
  <si>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</si>
  <si>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</si>
  <si>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</si>
  <si>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</si>
  <si>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</si>
  <si>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</si>
  <si>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</si>
  <si>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</si>
  <si>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</si>
  <si>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</si>
  <si>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</si>
  <si>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</si>
  <si>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</si>
  <si>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</si>
  <si>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</si>
  <si>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</si>
  <si>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</si>
  <si>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</si>
  <si>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</si>
  <si>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</si>
  <si>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</si>
  <si>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</si>
  <si>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</si>
  <si>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</si>
  <si>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</si>
  <si>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</si>
  <si>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</si>
  <si>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</si>
  <si>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</si>
  <si>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</si>
  <si>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</si>
  <si>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</si>
  <si>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</si>
  <si>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</si>
  <si>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</si>
  <si>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</si>
  <si>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</si>
  <si>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</si>
  <si>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</si>
  <si>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</si>
  <si>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</si>
  <si>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</si>
  <si>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</si>
  <si>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</si>
  <si>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</si>
  <si>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</si>
  <si>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</si>
  <si>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</si>
  <si>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</si>
  <si>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</si>
  <si>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</si>
  <si>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</si>
  <si>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</si>
  <si>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</si>
  <si>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</si>
  <si>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</si>
  <si>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</si>
  <si>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</si>
  <si>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</si>
  <si>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</si>
  <si>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</si>
  <si>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</si>
  <si>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</si>
  <si>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</si>
  <si>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</si>
  <si>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</si>
  <si>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</si>
  <si>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</si>
  <si>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</si>
  <si>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</si>
  <si>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</si>
  <si>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</si>
  <si>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</si>
  <si>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</si>
  <si>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</si>
  <si>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</si>
  <si>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</si>
  <si>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</si>
  <si>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</si>
  <si>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</si>
  <si>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</si>
  <si>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</si>
  <si>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</si>
  <si>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</si>
  <si>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</si>
  <si>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</si>
  <si>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</si>
  <si>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</si>
  <si>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</si>
  <si>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</si>
  <si>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</si>
  <si>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</si>
  <si>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</si>
  <si>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</si>
  <si>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</si>
  <si>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</si>
  <si>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</si>
  <si>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</si>
  <si>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</si>
  <si>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</si>
  <si>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</si>
  <si>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</si>
  <si>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</si>
  <si>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</si>
  <si>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</si>
  <si>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</si>
  <si>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</si>
  <si>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</si>
  <si>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</si>
  <si>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</si>
  <si>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</si>
  <si>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</si>
  <si>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</si>
  <si>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</si>
  <si>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</si>
  <si>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</si>
  <si>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</si>
  <si>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</si>
  <si>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</si>
  <si>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</si>
  <si>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</si>
  <si>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</si>
  <si>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</si>
  <si>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</si>
  <si>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</si>
  <si>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</si>
  <si>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</si>
  <si>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</si>
  <si>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</si>
  <si>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</si>
  <si>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</si>
  <si>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</si>
  <si>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</si>
  <si>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</si>
  <si>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</si>
  <si>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</si>
  <si>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</si>
  <si>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</si>
  <si>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</si>
  <si>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</si>
  <si>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</si>
  <si>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</si>
  <si>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</si>
  <si>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</si>
  <si>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</si>
  <si>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</si>
  <si>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</si>
  <si>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</si>
  <si>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</si>
  <si>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</si>
  <si>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</si>
  <si>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</si>
  <si>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</si>
  <si>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</si>
  <si>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</si>
  <si>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</si>
  <si>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</si>
  <si>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</si>
  <si>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</si>
  <si>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</si>
  <si>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</si>
  <si>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</si>
  <si>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</si>
  <si>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</si>
  <si>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</si>
  <si>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</si>
  <si>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</si>
  <si>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</si>
  <si>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</si>
  <si>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</si>
  <si>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</si>
  <si>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</si>
  <si>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</si>
  <si>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</si>
  <si>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</si>
  <si>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</si>
  <si>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</si>
  <si>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</si>
  <si>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</si>
  <si>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</si>
  <si>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</si>
  <si>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</si>
  <si>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</si>
  <si>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</si>
  <si>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</si>
  <si>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</si>
  <si>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</si>
  <si>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</si>
  <si>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</si>
  <si>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</si>
  <si>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</si>
  <si>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</si>
  <si>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</si>
  <si>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</si>
  <si>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</si>
  <si>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</si>
  <si>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</si>
  <si>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</si>
  <si>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</si>
  <si>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</si>
  <si>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</si>
  <si>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</si>
  <si>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</si>
  <si>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</si>
  <si>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</si>
  <si>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</si>
  <si>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</si>
  <si>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</si>
  <si>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</si>
  <si>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</si>
  <si>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</si>
  <si>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</si>
  <si>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</si>
  <si>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</si>
  <si>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</si>
  <si>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</si>
  <si>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</si>
  <si>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</si>
  <si>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</si>
  <si>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</si>
  <si>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</si>
  <si>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</si>
  <si>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</si>
  <si>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</si>
  <si>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</si>
  <si>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</si>
  <si>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</si>
  <si>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</si>
  <si>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</si>
  <si>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</si>
  <si>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</si>
  <si>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</si>
  <si>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</si>
  <si>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</si>
  <si>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</si>
  <si>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</si>
  <si>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</si>
  <si>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</si>
  <si>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</si>
  <si>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</si>
  <si>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</si>
  <si>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</si>
  <si>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</si>
  <si>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</si>
  <si>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</si>
  <si>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</si>
  <si>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</si>
  <si>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</si>
  <si>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</si>
  <si>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</si>
  <si>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</si>
  <si>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</si>
  <si>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</si>
  <si>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</si>
  <si>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</si>
  <si>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</si>
  <si>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</si>
  <si>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</si>
  <si>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</si>
  <si>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</si>
  <si>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</si>
  <si>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</si>
  <si>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</si>
  <si>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</si>
  <si>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</si>
  <si>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</si>
  <si>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</si>
  <si>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</si>
  <si>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</si>
  <si>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</si>
  <si>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</si>
  <si>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</si>
  <si>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</si>
  <si>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</si>
  <si>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</si>
  <si>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</si>
  <si>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</si>
  <si>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</si>
  <si>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</si>
  <si>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</si>
  <si>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</si>
  <si>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</si>
  <si>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</si>
  <si>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</si>
  <si>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</si>
  <si>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</si>
  <si>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</si>
  <si>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</si>
  <si>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</si>
  <si>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</si>
  <si>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</si>
  <si>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</si>
  <si>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</si>
  <si>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</si>
  <si>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</si>
  <si>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</si>
  <si>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</si>
  <si>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</si>
  <si>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</si>
  <si>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</si>
  <si>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</si>
  <si>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</si>
  <si>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</si>
  <si>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</si>
  <si>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</si>
  <si>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</si>
  <si>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</si>
  <si>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</si>
  <si>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</si>
  <si>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</si>
  <si>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</si>
  <si>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</si>
  <si>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</si>
  <si>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</si>
  <si>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</si>
  <si>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</si>
  <si>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</si>
  <si>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</si>
  <si>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</si>
  <si>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</si>
  <si>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</si>
  <si>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</si>
  <si>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</si>
  <si>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</si>
  <si>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</si>
  <si>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</si>
  <si>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</si>
  <si>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</si>
  <si>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</si>
  <si>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</si>
  <si>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</si>
  <si>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</si>
  <si>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</si>
  <si>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</si>
  <si>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</si>
  <si>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</si>
  <si>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</si>
  <si>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</si>
  <si>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</si>
  <si>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</si>
  <si>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</si>
  <si>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</si>
  <si>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</si>
  <si>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</si>
  <si>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</si>
  <si>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</si>
  <si>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</si>
  <si>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</si>
  <si>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</si>
  <si>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</si>
  <si>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</si>
  <si>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</si>
  <si>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</si>
  <si>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</si>
  <si>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</si>
  <si>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</si>
  <si>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</si>
  <si>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</si>
  <si>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</si>
  <si>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</si>
  <si>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</si>
  <si>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</si>
  <si>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</si>
  <si>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</si>
  <si>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</si>
  <si>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</si>
  <si>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</si>
  <si>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</si>
  <si>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</si>
  <si>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</si>
  <si>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</si>
  <si>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</si>
  <si>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</si>
  <si>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</si>
  <si>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</si>
  <si>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</si>
  <si>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</si>
  <si>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</si>
  <si>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</si>
  <si>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</si>
  <si>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</si>
  <si>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</si>
  <si>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</si>
  <si>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</si>
  <si>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</si>
  <si>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</si>
  <si>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</si>
  <si>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</si>
  <si>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</si>
  <si>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</si>
  <si>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</si>
  <si>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</si>
  <si>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</si>
  <si>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</si>
  <si>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</si>
  <si>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</si>
  <si>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</si>
  <si>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</si>
  <si>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</si>
  <si>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</si>
  <si>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</si>
  <si>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</si>
  <si>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</si>
  <si>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</si>
  <si>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</si>
  <si>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</si>
  <si>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</si>
  <si>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</si>
  <si>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</si>
  <si>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</si>
  <si>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</si>
  <si>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</si>
  <si>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</si>
  <si>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</si>
  <si>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</si>
  <si>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</si>
  <si>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</si>
  <si>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</si>
  <si>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</si>
  <si>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</si>
  <si>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</si>
  <si>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</si>
  <si>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</si>
  <si>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</si>
  <si>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</si>
  <si>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</si>
  <si>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</si>
  <si>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</si>
  <si>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</si>
  <si>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</si>
  <si>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</si>
  <si>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</si>
  <si>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</si>
  <si>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</si>
  <si>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</si>
  <si>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</si>
  <si>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</si>
  <si>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</si>
  <si>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</si>
  <si>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</si>
  <si>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</si>
  <si>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</si>
  <si>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</si>
  <si>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</si>
  <si>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</si>
  <si>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</si>
  <si>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</si>
  <si>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</si>
  <si>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</si>
  <si>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</si>
  <si>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</si>
  <si>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</si>
  <si>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</si>
  <si>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</si>
  <si>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</si>
  <si>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</si>
  <si>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</si>
  <si>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</si>
  <si>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</si>
  <si>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</si>
  <si>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</si>
  <si>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</si>
  <si>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</si>
  <si>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</si>
  <si>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</si>
  <si>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</si>
  <si>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</si>
  <si>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</si>
  <si>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</si>
  <si>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</si>
  <si>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</si>
  <si>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</si>
  <si>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</si>
  <si>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</si>
  <si>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</si>
  <si>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</si>
  <si>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</si>
  <si>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</si>
  <si>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</si>
  <si>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</si>
  <si>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</si>
  <si>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</si>
  <si>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</si>
  <si>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</si>
  <si>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</si>
  <si>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</si>
  <si>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</si>
  <si>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</si>
  <si>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</si>
  <si>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</si>
  <si>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</si>
  <si>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</si>
  <si>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</si>
  <si>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</si>
  <si>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</si>
  <si>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</si>
  <si>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</si>
  <si>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</si>
  <si>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</si>
  <si>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</si>
  <si>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</si>
  <si>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</si>
  <si>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</si>
  <si>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</si>
  <si>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</si>
  <si>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</si>
  <si>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</si>
  <si>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</si>
  <si>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</si>
  <si>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</si>
  <si>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</si>
  <si>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</si>
  <si>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</si>
  <si>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</si>
  <si>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</si>
  <si>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</si>
  <si>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</si>
  <si>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</si>
  <si>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</si>
  <si>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</si>
  <si>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</si>
  <si>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</si>
  <si>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</si>
  <si>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</si>
  <si>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</si>
  <si>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</si>
  <si>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</si>
  <si>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</si>
  <si>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</si>
  <si>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</si>
  <si>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</si>
  <si>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</si>
  <si>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</si>
  <si>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</si>
  <si>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</si>
  <si>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</si>
  <si>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</si>
  <si>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</si>
  <si>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</si>
  <si>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</si>
  <si>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</si>
  <si>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</si>
  <si>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</si>
  <si>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</si>
  <si>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</si>
  <si>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</si>
  <si>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</si>
  <si>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</si>
  <si>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</si>
  <si>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</si>
  <si>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</si>
  <si>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</si>
  <si>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</si>
  <si>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</si>
  <si>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</si>
  <si>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</si>
  <si>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</si>
  <si>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</si>
  <si>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</si>
  <si>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</si>
  <si>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</si>
  <si>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</si>
  <si>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</si>
  <si>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</si>
  <si>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</si>
  <si>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</si>
  <si>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</si>
  <si>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</si>
  <si>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</si>
  <si>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</si>
  <si>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</si>
  <si>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</si>
  <si>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</si>
  <si>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</si>
  <si>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</si>
  <si>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</si>
  <si>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</si>
  <si>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</si>
  <si>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</si>
  <si>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</si>
  <si>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</si>
  <si>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</si>
  <si>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</si>
  <si>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</si>
  <si>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</si>
  <si>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</si>
  <si>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</si>
  <si>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</si>
  <si>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</si>
  <si>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</si>
  <si>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</si>
  <si>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</si>
  <si>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</si>
  <si>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</si>
  <si>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</si>
  <si>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</si>
  <si>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</si>
  <si>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</si>
  <si>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</si>
  <si>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</si>
  <si>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</si>
  <si>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</si>
  <si>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</si>
  <si>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</si>
  <si>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</si>
  <si>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</si>
  <si>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</si>
  <si>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</si>
  <si>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</si>
  <si>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</si>
  <si>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</si>
  <si>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</si>
  <si>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</si>
  <si>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</si>
  <si>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</si>
  <si>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</si>
  <si>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</si>
  <si>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</si>
  <si>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</si>
  <si>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</si>
  <si>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</si>
  <si>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</si>
  <si>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</si>
  <si>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</si>
  <si>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</si>
  <si>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</si>
  <si>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</si>
  <si>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</si>
  <si>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</si>
  <si>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</si>
  <si>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</si>
  <si>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</si>
  <si>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</si>
  <si>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</si>
  <si>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</si>
  <si>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</si>
  <si>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</si>
  <si>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</si>
  <si>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</si>
  <si>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</si>
  <si>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</si>
  <si>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</si>
  <si>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</si>
  <si>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</si>
  <si>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</si>
  <si>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</si>
  <si>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</si>
  <si>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</si>
  <si>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</si>
  <si>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</si>
  <si>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</si>
  <si>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</si>
  <si>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</si>
  <si>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</si>
  <si>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</si>
  <si>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</si>
  <si>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</si>
  <si>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</si>
  <si>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</si>
  <si>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</si>
  <si>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</si>
  <si>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</si>
  <si>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</si>
  <si>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</si>
  <si>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</si>
  <si>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</si>
  <si>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</si>
  <si>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</si>
  <si>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</si>
  <si>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</si>
  <si>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</si>
  <si>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</si>
  <si>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</si>
  <si>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</si>
  <si>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</si>
  <si>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</si>
  <si>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</si>
  <si>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</si>
  <si>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</si>
  <si>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</si>
  <si>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</si>
  <si>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</si>
  <si>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</si>
  <si>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</si>
  <si>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</si>
  <si>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</si>
  <si>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</si>
  <si>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</si>
  <si>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</si>
  <si>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</si>
  <si>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</si>
  <si>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</si>
  <si>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</si>
  <si>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</si>
  <si>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</si>
  <si>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</si>
  <si>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</si>
  <si>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</si>
  <si>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</si>
  <si>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</si>
  <si>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</si>
  <si>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</si>
  <si>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</si>
  <si>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</si>
  <si>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</si>
  <si>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</si>
  <si>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</si>
  <si>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</si>
  <si>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</si>
  <si>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</si>
  <si>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</si>
  <si>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</si>
  <si>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</si>
  <si>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</si>
  <si>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</si>
  <si>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</si>
  <si>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</si>
  <si>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</si>
  <si>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</si>
  <si>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</si>
  <si>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</si>
  <si>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</si>
  <si>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</si>
  <si>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</si>
  <si>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</si>
  <si>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</si>
  <si>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</si>
  <si>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</si>
  <si>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</si>
  <si>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</si>
  <si>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</si>
  <si>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</si>
  <si>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</si>
  <si>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</si>
  <si>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</si>
  <si>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</si>
  <si>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</si>
  <si>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</si>
  <si>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</si>
  <si>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</si>
  <si>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</si>
  <si>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</si>
  <si>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</si>
  <si>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</si>
  <si>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</si>
  <si>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</si>
  <si>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</si>
  <si>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</si>
  <si>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</si>
  <si>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</si>
  <si>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</si>
  <si>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</si>
  <si>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</si>
  <si>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</si>
  <si>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</si>
  <si>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</si>
  <si>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</si>
  <si>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</si>
  <si>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</si>
  <si>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</si>
  <si>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</si>
  <si>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</si>
  <si>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</si>
  <si>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</si>
  <si>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</si>
  <si>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</si>
  <si>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</si>
  <si>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</si>
  <si>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</si>
  <si>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</si>
  <si>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</si>
  <si>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</si>
  <si>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</si>
  <si>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</si>
  <si>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</si>
  <si>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</si>
  <si>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</si>
  <si>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</si>
  <si>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</si>
  <si>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</si>
  <si>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</si>
  <si>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</si>
  <si>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</si>
  <si>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</si>
  <si>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</si>
  <si>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</si>
  <si>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</si>
  <si>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</si>
  <si>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</si>
  <si>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</si>
  <si>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</si>
  <si>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</si>
  <si>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</si>
  <si>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</si>
  <si>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</si>
  <si>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</si>
  <si>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</si>
  <si>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</si>
  <si>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</si>
  <si>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</si>
  <si>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</si>
  <si>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</si>
  <si>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</si>
  <si>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</si>
  <si>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</si>
  <si>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</si>
  <si>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</si>
  <si>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</si>
  <si>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</si>
  <si>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</si>
  <si>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</si>
  <si>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</si>
  <si>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</si>
  <si>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</si>
  <si>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</si>
  <si>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</si>
  <si>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</si>
  <si>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</si>
  <si>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</si>
  <si>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</si>
  <si>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</si>
  <si>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</si>
  <si>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</si>
  <si>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</si>
  <si>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</si>
  <si>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</si>
  <si>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</si>
  <si>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</si>
  <si>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</si>
  <si>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</si>
  <si>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</si>
  <si>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</si>
  <si>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</si>
  <si>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</si>
  <si>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</si>
  <si>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</si>
  <si>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</si>
  <si>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</si>
  <si>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</si>
  <si>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</si>
  <si>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</si>
  <si>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</si>
  <si>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</si>
  <si>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</si>
  <si>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</si>
  <si>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</si>
  <si>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</si>
  <si>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</si>
  <si>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</si>
  <si>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</si>
  <si>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</si>
  <si>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</si>
  <si>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</si>
  <si>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</si>
  <si>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</si>
  <si>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</si>
  <si>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</si>
  <si>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</si>
  <si>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</si>
  <si>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</si>
  <si>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</si>
  <si>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</si>
  <si>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</si>
  <si>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</si>
  <si>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</si>
  <si>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</si>
  <si>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</si>
  <si>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</si>
  <si>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</si>
  <si>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</si>
  <si>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</si>
  <si>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</si>
  <si>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</si>
  <si>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</si>
  <si>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</si>
  <si>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</si>
  <si>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</si>
  <si>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</si>
  <si>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</si>
  <si>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</si>
  <si>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</si>
  <si>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</si>
  <si>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</si>
  <si>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</si>
  <si>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</si>
  <si>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</si>
  <si>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</si>
  <si>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</si>
  <si>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</si>
  <si>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</si>
  <si>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</si>
  <si>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</si>
  <si>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</si>
  <si>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</si>
  <si>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</si>
  <si>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</si>
  <si>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</si>
  <si>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</si>
  <si>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</si>
  <si>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</si>
  <si>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</si>
  <si>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</si>
  <si>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</si>
  <si>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</si>
  <si>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</si>
  <si>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</si>
  <si>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</si>
  <si>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</si>
  <si>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</si>
  <si>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</si>
  <si>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</si>
  <si>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</si>
  <si>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</si>
  <si>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</si>
  <si>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</si>
  <si>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</si>
  <si>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</si>
  <si>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</si>
  <si>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</si>
  <si>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</si>
  <si>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</si>
  <si>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</si>
  <si>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</si>
  <si>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</si>
  <si>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</si>
  <si>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</si>
  <si>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</si>
  <si>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</si>
  <si>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</si>
  <si>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</si>
  <si>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</si>
  <si>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</si>
  <si>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</si>
  <si>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</si>
  <si>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</si>
  <si>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</si>
  <si>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</si>
  <si>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</si>
  <si>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</si>
  <si>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</si>
  <si>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</si>
  <si>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</si>
  <si>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</si>
  <si>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</si>
  <si>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</si>
  <si>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</si>
  <si>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</si>
  <si>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</si>
  <si>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</si>
  <si>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</si>
  <si>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</si>
  <si>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</si>
  <si>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</si>
  <si>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</si>
  <si>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</si>
  <si>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</si>
  <si>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</si>
  <si>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</si>
  <si>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</si>
  <si>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</si>
  <si>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</si>
  <si>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</si>
  <si>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</si>
  <si>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</si>
  <si>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</si>
  <si>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</si>
  <si>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</si>
  <si>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</si>
  <si>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</si>
  <si>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</si>
  <si>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</si>
  <si>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</si>
  <si>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</si>
  <si>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</si>
  <si>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</si>
  <si>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</si>
  <si>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</si>
  <si>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</si>
  <si>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</si>
  <si>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</si>
  <si>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</si>
  <si>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</si>
  <si>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</si>
  <si>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</si>
  <si>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</si>
  <si>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</si>
  <si>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</si>
  <si>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</si>
  <si>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</si>
  <si>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</si>
  <si>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</si>
  <si>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</si>
  <si>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</si>
  <si>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</si>
  <si>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</si>
  <si>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</si>
  <si>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</si>
  <si>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</si>
  <si>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</si>
  <si>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</si>
  <si>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</si>
  <si>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</si>
  <si>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</si>
  <si>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</si>
  <si>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</si>
  <si>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</si>
  <si>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</si>
  <si>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</si>
  <si>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</si>
  <si>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</si>
  <si>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</si>
  <si>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</si>
  <si>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</si>
  <si>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</si>
  <si>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</si>
  <si>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</si>
  <si>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</si>
  <si>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</si>
  <si>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</si>
  <si>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</si>
  <si>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</si>
  <si>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</si>
  <si>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</si>
  <si>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</si>
  <si>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</si>
  <si>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</si>
  <si>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</si>
  <si>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</si>
  <si>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</si>
  <si>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</si>
  <si>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</si>
  <si>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</si>
  <si>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</si>
  <si>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</si>
  <si>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</si>
  <si>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</si>
  <si>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</si>
  <si>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</si>
  <si>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</si>
  <si>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</si>
  <si>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</si>
  <si>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</si>
  <si>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</si>
  <si>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</si>
  <si>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</si>
  <si>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</si>
  <si>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</si>
  <si>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</si>
  <si>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</si>
  <si>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</si>
  <si>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</si>
  <si>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</si>
  <si>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</si>
  <si>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</si>
  <si>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</si>
  <si>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</si>
  <si>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</si>
  <si>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</si>
  <si>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</si>
  <si>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</si>
  <si>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</si>
  <si>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</si>
  <si>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</si>
  <si>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</si>
  <si>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</si>
  <si>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</si>
  <si>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</si>
  <si>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</si>
  <si>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</si>
  <si>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</si>
  <si>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</si>
  <si>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</si>
  <si>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</si>
  <si>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</si>
  <si>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</si>
  <si>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</si>
  <si>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</si>
  <si>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</si>
  <si>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</si>
  <si>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</si>
  <si>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</si>
  <si>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</si>
  <si>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</si>
  <si>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</si>
  <si>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</si>
  <si>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</si>
  <si>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</si>
  <si>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</si>
  <si>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</si>
  <si>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</si>
  <si>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</si>
  <si>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</si>
  <si>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</si>
  <si>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</si>
  <si>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</si>
  <si>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</si>
  <si>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</si>
  <si>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</si>
  <si>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</si>
  <si>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</si>
  <si>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</si>
  <si>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</si>
  <si>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</si>
  <si>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</si>
  <si>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</si>
  <si>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</si>
  <si>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</si>
  <si>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</si>
  <si>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</si>
  <si>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</si>
  <si>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</si>
  <si>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</si>
  <si>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</si>
  <si>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</si>
  <si>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</si>
  <si>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</si>
  <si>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</si>
  <si>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</si>
  <si>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</si>
  <si>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</si>
  <si>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</si>
  <si>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</si>
  <si>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</si>
  <si>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</si>
  <si>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</si>
  <si>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</si>
  <si>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</si>
  <si>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</si>
  <si>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</si>
  <si>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</si>
  <si>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</si>
  <si>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</si>
  <si>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</si>
  <si>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</si>
  <si>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</si>
  <si>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</si>
  <si>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</si>
  <si>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</si>
  <si>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</si>
  <si>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</si>
  <si>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</si>
  <si>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</si>
  <si>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</si>
  <si>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</si>
  <si>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</si>
  <si>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</si>
  <si>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</si>
  <si>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</si>
  <si>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</si>
  <si>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</si>
  <si>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</si>
  <si>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</si>
  <si>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</si>
  <si>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</si>
  <si>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</si>
  <si>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</si>
  <si>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</si>
  <si>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</si>
  <si>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</si>
  <si>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</si>
  <si>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</si>
  <si>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</si>
  <si>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</si>
  <si>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</si>
  <si>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</si>
  <si>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</si>
  <si>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</si>
  <si>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</si>
  <si>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</si>
  <si>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</si>
  <si>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</si>
  <si>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</si>
  <si>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</si>
  <si>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</si>
  <si>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</si>
  <si>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</si>
  <si>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</si>
  <si>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</si>
  <si>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</si>
  <si>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</si>
  <si>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</si>
  <si>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</si>
  <si>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</si>
  <si>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</si>
  <si>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</si>
  <si>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</si>
  <si>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</si>
  <si>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</si>
  <si>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</si>
  <si>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</si>
  <si>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</si>
  <si>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</si>
  <si>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</si>
  <si>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</si>
  <si>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</si>
  <si>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</si>
  <si>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</si>
  <si>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</si>
  <si>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</si>
  <si>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</si>
  <si>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</si>
  <si>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</si>
  <si>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</si>
  <si>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</si>
  <si>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</si>
  <si>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</si>
  <si>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</si>
  <si>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</si>
  <si>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</si>
  <si>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</si>
  <si>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</si>
  <si>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</si>
  <si>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</si>
  <si>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</si>
  <si>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</si>
  <si>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</si>
  <si>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</si>
  <si>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</si>
  <si>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</si>
  <si>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</si>
  <si>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</si>
  <si>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</si>
  <si>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</si>
  <si>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</si>
  <si>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</si>
  <si>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</si>
  <si>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</si>
  <si>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</si>
  <si>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</si>
  <si>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</si>
  <si>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</si>
  <si>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</si>
  <si>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</si>
  <si>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</si>
  <si>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</si>
  <si>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</si>
  <si>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</si>
  <si>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</si>
  <si>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</si>
  <si>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</si>
  <si>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</si>
  <si>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</si>
  <si>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</si>
  <si>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</si>
  <si>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</si>
  <si>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</si>
  <si>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</si>
  <si>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</si>
  <si>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</si>
  <si>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</si>
  <si>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</si>
  <si>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</si>
  <si>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</si>
  <si>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</si>
  <si>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</si>
  <si>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</si>
  <si>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</si>
  <si>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</si>
  <si>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</si>
  <si>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</si>
  <si>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</si>
  <si>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</si>
  <si>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</si>
  <si>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</si>
  <si>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</si>
  <si>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</si>
  <si>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</si>
  <si>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</si>
  <si>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</si>
  <si>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</si>
  <si>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</si>
  <si>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</si>
  <si>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</si>
  <si>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</si>
  <si>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</si>
  <si>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</si>
  <si>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</si>
  <si>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</si>
  <si>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</si>
  <si>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</si>
  <si>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</si>
  <si>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</si>
  <si>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</si>
  <si>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</si>
  <si>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</si>
  <si>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</si>
  <si>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</si>
  <si>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</si>
  <si>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</si>
  <si>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</si>
  <si>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</si>
  <si>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</si>
  <si>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</si>
  <si>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</si>
  <si>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</si>
  <si>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</si>
  <si>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</si>
  <si>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</si>
  <si>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</si>
  <si>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</si>
  <si>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</si>
  <si>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</si>
  <si>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</si>
  <si>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</si>
  <si>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</si>
  <si>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</si>
  <si>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</si>
  <si>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</si>
  <si>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</si>
  <si>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</si>
  <si>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</si>
  <si>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</si>
  <si>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</si>
  <si>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</si>
  <si>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</si>
  <si>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</si>
  <si>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</si>
  <si>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</si>
  <si>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</si>
  <si>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</si>
  <si>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</si>
  <si>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</si>
  <si>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</si>
  <si>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</si>
  <si>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</si>
  <si>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</si>
  <si>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</si>
  <si>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</si>
  <si>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</si>
  <si>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</si>
  <si>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</si>
  <si>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</si>
  <si>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</si>
  <si>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</si>
  <si>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</si>
  <si>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</si>
  <si>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</si>
  <si>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</si>
  <si>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</si>
  <si>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</si>
  <si>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</si>
  <si>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</si>
  <si>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</si>
  <si>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</si>
  <si>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</si>
  <si>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</si>
  <si>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</si>
  <si>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</si>
  <si>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</si>
  <si>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</si>
  <si>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</si>
  <si>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</si>
  <si>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</si>
  <si>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</si>
  <si>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</si>
  <si>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</si>
  <si>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</si>
  <si>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</si>
  <si>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</si>
  <si>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</si>
  <si>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</si>
  <si>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</si>
  <si>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</si>
  <si>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</si>
  <si>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</si>
  <si>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</si>
  <si>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</si>
  <si>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</si>
  <si>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</si>
  <si>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</si>
  <si>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</si>
  <si>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</si>
  <si>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</si>
  <si>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</si>
  <si>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</si>
  <si>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</si>
  <si>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</si>
  <si>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</si>
  <si>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</si>
  <si>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</si>
  <si>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</si>
  <si>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</si>
  <si>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</si>
  <si>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</si>
  <si>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</si>
  <si>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</si>
  <si>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</si>
  <si>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</si>
  <si>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</si>
  <si>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</si>
  <si>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</si>
  <si>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</si>
  <si>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</si>
  <si>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</si>
  <si>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</si>
  <si>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</si>
  <si>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</si>
  <si>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</si>
  <si>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</si>
  <si>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</si>
  <si>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</si>
  <si>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</si>
  <si>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</si>
  <si>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</si>
  <si>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</si>
  <si>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</si>
  <si>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</si>
  <si>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</si>
  <si>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</si>
  <si>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</si>
  <si>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</si>
  <si>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</si>
  <si>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</si>
  <si>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</si>
  <si>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</si>
  <si>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</si>
  <si>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</si>
  <si>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</si>
  <si>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</si>
  <si>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</si>
  <si>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</si>
  <si>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</si>
  <si>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</si>
  <si>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</si>
  <si>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</si>
  <si>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</si>
  <si>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</si>
  <si>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</si>
  <si>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</si>
  <si>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</si>
  <si>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</si>
  <si>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</si>
  <si>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</si>
  <si>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</si>
  <si>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</si>
  <si>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</si>
  <si>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</si>
  <si>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</si>
  <si>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</si>
  <si>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</si>
  <si>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</si>
  <si>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</si>
  <si>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</si>
  <si>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</si>
  <si>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</si>
  <si>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</si>
  <si>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</si>
  <si>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</si>
  <si>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</si>
  <si>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</si>
  <si>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</si>
  <si>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</si>
  <si>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</si>
  <si>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</si>
  <si>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</si>
  <si>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</si>
  <si>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</si>
  <si>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</si>
  <si>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</si>
  <si>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</si>
  <si>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</si>
  <si>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</si>
  <si>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</si>
  <si>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</si>
  <si>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</si>
  <si>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</si>
  <si>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</si>
  <si>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</si>
  <si>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</si>
  <si>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</si>
  <si>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</si>
  <si>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</si>
  <si>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</si>
  <si>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</si>
  <si>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</si>
  <si>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</si>
  <si>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</si>
  <si>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</si>
  <si>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</si>
  <si>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</si>
  <si>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</si>
  <si>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</si>
  <si>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</si>
  <si>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</si>
  <si>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</si>
  <si>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</si>
  <si>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</si>
  <si>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</si>
  <si>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</si>
  <si>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</si>
  <si>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</si>
  <si>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</si>
  <si>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</si>
  <si>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</si>
  <si>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</si>
  <si>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</si>
  <si>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</si>
  <si>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</si>
  <si>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</si>
  <si>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</si>
  <si>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</si>
  <si>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</si>
  <si>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</si>
  <si>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</si>
  <si>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</si>
  <si>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</si>
  <si>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</si>
  <si>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</si>
  <si>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</si>
  <si>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</si>
  <si>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</si>
  <si>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</si>
  <si>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</si>
  <si>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</si>
  <si>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</si>
  <si>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</si>
  <si>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</si>
  <si>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</si>
  <si>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</si>
  <si>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</si>
  <si>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</si>
  <si>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</si>
  <si>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</si>
  <si>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</si>
  <si>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</si>
  <si>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</si>
  <si>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</si>
  <si>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</si>
  <si>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</si>
  <si>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</si>
  <si>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</si>
  <si>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</si>
  <si>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</si>
  <si>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</si>
  <si>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</si>
  <si>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</si>
  <si>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</si>
  <si>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</si>
  <si>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</si>
  <si>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</si>
  <si>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</si>
  <si>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</si>
  <si>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</si>
  <si>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</si>
  <si>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</si>
  <si>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</si>
  <si>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</si>
  <si>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</si>
  <si>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</si>
  <si>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</si>
  <si>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</si>
  <si>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</si>
  <si>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</si>
  <si>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</si>
  <si>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</si>
  <si>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</si>
  <si>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</si>
  <si>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</si>
  <si>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</si>
  <si>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</si>
  <si>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</si>
  <si>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</si>
  <si>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</si>
  <si>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</si>
  <si>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</si>
  <si>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</si>
  <si>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</si>
  <si>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</si>
  <si>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</si>
  <si>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</si>
  <si>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</si>
  <si>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</si>
  <si>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</si>
  <si>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</si>
  <si>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</si>
  <si>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</si>
  <si>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</si>
  <si>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</si>
  <si>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</si>
  <si>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</si>
  <si>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</si>
  <si>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</si>
  <si>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</si>
  <si>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</si>
  <si>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</si>
  <si>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</si>
  <si>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</si>
  <si>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</si>
  <si>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</si>
  <si>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</si>
  <si>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</si>
  <si>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</si>
  <si>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</si>
  <si>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</si>
  <si>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</si>
  <si>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</si>
  <si>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</si>
  <si>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</si>
  <si>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</si>
  <si>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</si>
  <si>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</si>
  <si>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</si>
  <si>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</si>
  <si>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</si>
  <si>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</si>
  <si>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</si>
  <si>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</si>
  <si>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</si>
  <si>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</si>
  <si>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</si>
  <si>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</si>
  <si>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</si>
  <si>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</si>
  <si>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</si>
  <si>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</si>
  <si>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</si>
  <si>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</si>
  <si>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</si>
  <si>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</si>
  <si>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</si>
  <si>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</si>
  <si>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</si>
  <si>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</si>
  <si>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</si>
  <si>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</si>
  <si>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</si>
  <si>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</si>
  <si>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</si>
  <si>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</si>
  <si>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</si>
  <si>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</si>
  <si>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</si>
  <si>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</si>
  <si>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</si>
  <si>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</si>
  <si>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</si>
  <si>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</si>
  <si>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</si>
  <si>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</si>
  <si>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</si>
  <si>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</si>
  <si>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</si>
  <si>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</si>
  <si>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</si>
  <si>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</si>
  <si>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</si>
  <si>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</si>
  <si>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</si>
  <si>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</si>
  <si>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</si>
  <si>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</si>
  <si>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</si>
  <si>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</si>
  <si>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</si>
  <si>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</si>
  <si>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</si>
  <si>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</si>
  <si>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</si>
  <si>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</si>
  <si>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</si>
  <si>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</si>
  <si>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</si>
  <si>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</si>
  <si>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</si>
  <si>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</si>
  <si>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</si>
  <si>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</si>
  <si>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</si>
  <si>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</si>
  <si>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</si>
  <si>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</si>
  <si>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</si>
  <si>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</si>
  <si>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</si>
  <si>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</si>
  <si>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</si>
  <si>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</si>
  <si>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</si>
  <si>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</si>
  <si>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</si>
  <si>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</si>
  <si>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</si>
  <si>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</si>
  <si>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</si>
  <si>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</si>
  <si>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</si>
  <si>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</si>
  <si>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</si>
  <si>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</si>
  <si>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</si>
  <si>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</si>
  <si>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</si>
  <si>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</si>
  <si>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</si>
  <si>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</si>
  <si>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</si>
  <si>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</si>
  <si>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</si>
  <si>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</si>
  <si>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</si>
  <si>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</si>
  <si>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</si>
  <si>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</si>
  <si>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</si>
  <si>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</si>
  <si>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</si>
  <si>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</si>
  <si>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</si>
  <si>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</si>
  <si>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</si>
  <si>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</si>
  <si>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</si>
  <si>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</si>
  <si>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</si>
  <si>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</si>
  <si>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</si>
  <si>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</si>
  <si>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</si>
  <si>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</si>
  <si>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</si>
  <si>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</si>
  <si>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</si>
  <si>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</si>
  <si>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</si>
  <si>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</si>
  <si>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</si>
  <si>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</si>
  <si>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</si>
  <si>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</si>
  <si>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</si>
  <si>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</si>
  <si>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</si>
  <si>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</si>
  <si>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</si>
  <si>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</si>
  <si>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</si>
  <si>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</si>
  <si>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</si>
  <si>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</si>
  <si>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</si>
  <si>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</si>
  <si>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</si>
  <si>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</si>
  <si>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</si>
  <si>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</si>
  <si>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</si>
  <si>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</si>
  <si>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</si>
  <si>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</si>
  <si>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</si>
  <si>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</si>
  <si>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</si>
  <si>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</si>
  <si>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</si>
  <si>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</si>
  <si>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</si>
  <si>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</si>
  <si>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</si>
  <si>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</si>
  <si>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</si>
  <si>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</si>
  <si>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</si>
  <si>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</si>
  <si>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</si>
  <si>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</si>
  <si>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</si>
  <si>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</si>
  <si>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</si>
  <si>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</si>
  <si>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</si>
  <si>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</si>
  <si>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</si>
  <si>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</si>
  <si>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</si>
  <si>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</si>
  <si>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</si>
  <si>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</si>
  <si>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</si>
  <si>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</si>
  <si>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</si>
  <si>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</si>
  <si>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</si>
  <si>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</si>
  <si>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</si>
  <si>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</si>
  <si>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</si>
  <si>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</si>
  <si>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</si>
  <si>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</si>
  <si>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</si>
  <si>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</si>
  <si>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</si>
  <si>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</si>
  <si>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</si>
  <si>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</si>
  <si>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</si>
  <si>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</si>
  <si>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</si>
  <si>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</si>
  <si>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</si>
  <si>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</si>
  <si>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</si>
  <si>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</si>
  <si>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</si>
  <si>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</si>
  <si>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</si>
  <si>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</si>
  <si>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</si>
  <si>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</si>
  <si>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</si>
  <si>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</si>
  <si>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</si>
  <si>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</si>
  <si>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</si>
  <si>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</si>
  <si>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</si>
  <si>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</si>
  <si>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</si>
  <si>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</si>
  <si>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</si>
  <si>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</si>
  <si>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</si>
  <si>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</si>
  <si>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</si>
  <si>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</si>
  <si>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</si>
  <si>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</si>
  <si>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</si>
  <si>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</si>
  <si>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</si>
  <si>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</si>
  <si>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</si>
  <si>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</si>
  <si>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</si>
  <si>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</si>
  <si>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</si>
  <si>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</si>
  <si>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</si>
  <si>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</si>
  <si>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</si>
  <si>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</si>
  <si>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</si>
  <si>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</si>
  <si>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</si>
  <si>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</si>
  <si>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</si>
  <si>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</si>
  <si>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</si>
  <si>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</si>
  <si>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</si>
  <si>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</si>
  <si>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</si>
  <si>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</si>
  <si>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</si>
  <si>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</si>
  <si>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</si>
  <si>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</si>
  <si>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</si>
  <si>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</si>
  <si>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</si>
  <si>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</si>
  <si>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</si>
  <si>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</si>
  <si>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</si>
  <si>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</si>
  <si>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</si>
  <si>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</si>
  <si>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</si>
  <si>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</si>
  <si>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</si>
  <si>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</si>
  <si>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</si>
  <si>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</si>
  <si>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</si>
  <si>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</si>
  <si>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</si>
  <si>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</si>
  <si>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</si>
  <si>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</si>
  <si>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</si>
  <si>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</si>
  <si>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</si>
  <si>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</si>
  <si>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</si>
  <si>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</si>
  <si>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</si>
  <si>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</si>
  <si>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</si>
  <si>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</si>
  <si>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</si>
  <si>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</si>
  <si>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</si>
  <si>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</si>
  <si>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</si>
  <si>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</si>
  <si>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</si>
  <si>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</si>
  <si>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</si>
  <si>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</si>
  <si>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</si>
  <si>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</si>
  <si>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</si>
  <si>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</si>
  <si>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</si>
  <si>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</si>
  <si>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</si>
  <si>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</si>
  <si>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</si>
  <si>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</si>
  <si>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</si>
  <si>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</si>
  <si>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</si>
  <si>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</si>
  <si>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</si>
  <si>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</si>
  <si>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</si>
  <si>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</si>
  <si>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</si>
  <si>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</si>
  <si>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</si>
  <si>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</si>
  <si>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</si>
  <si>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</si>
  <si>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</si>
  <si>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</si>
  <si>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</si>
  <si>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</si>
  <si>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</si>
  <si>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</si>
  <si>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</si>
  <si>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</si>
  <si>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</si>
  <si>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</si>
  <si>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</si>
  <si>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</si>
  <si>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</si>
  <si>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</si>
  <si>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</si>
  <si>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</si>
  <si>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</si>
  <si>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</si>
  <si>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</si>
  <si>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</si>
  <si>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</si>
  <si>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</si>
  <si>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</si>
  <si>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</si>
  <si>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</si>
  <si>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</si>
  <si>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</si>
  <si>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</si>
  <si>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</si>
  <si>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</si>
  <si>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</si>
  <si>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</si>
  <si>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</si>
  <si>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</si>
  <si>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</si>
  <si>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</si>
  <si>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</si>
  <si>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</si>
  <si>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</si>
  <si>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</si>
  <si>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</si>
  <si>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</si>
  <si>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</si>
  <si>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</si>
  <si>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</si>
  <si>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</si>
  <si>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</si>
  <si>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</si>
  <si>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</si>
  <si>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</si>
  <si>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</si>
  <si>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</si>
  <si>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</si>
  <si>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</si>
  <si>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</si>
  <si>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</si>
  <si>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</si>
  <si>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</si>
  <si>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</si>
  <si>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</si>
  <si>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</si>
  <si>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</si>
  <si>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</si>
  <si>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</si>
  <si>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</si>
  <si>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</si>
  <si>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</si>
  <si>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</si>
  <si>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</si>
  <si>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</si>
  <si>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</si>
  <si>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</si>
  <si>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</si>
  <si>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</si>
  <si>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</si>
  <si>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</si>
  <si>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</si>
  <si>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</si>
  <si>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</si>
  <si>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</si>
  <si>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</si>
  <si>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</si>
  <si>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</si>
  <si>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</si>
  <si>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</si>
  <si>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</si>
  <si>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</si>
  <si>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</si>
  <si>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</si>
  <si>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</si>
  <si>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</si>
  <si>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</si>
  <si>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</si>
  <si>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</si>
  <si>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</si>
  <si>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</si>
  <si>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</si>
  <si>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</si>
  <si>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</si>
  <si>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</si>
  <si>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</si>
  <si>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</si>
  <si>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</si>
  <si>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</si>
  <si>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</si>
  <si>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</si>
  <si>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</si>
  <si>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</si>
  <si>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</si>
  <si>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</si>
  <si>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</si>
  <si>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</si>
  <si>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</si>
  <si>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</si>
  <si>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</si>
  <si>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</si>
  <si>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</si>
  <si>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</si>
  <si>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</si>
  <si>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</si>
  <si>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</si>
  <si>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</si>
  <si>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</si>
  <si>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</si>
  <si>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</si>
  <si>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</si>
  <si>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</si>
  <si>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</si>
  <si>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</si>
  <si>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</si>
  <si>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</si>
  <si>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</si>
  <si>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</si>
  <si>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</si>
  <si>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</si>
  <si>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</si>
  <si>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</si>
  <si>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</si>
  <si>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</si>
  <si>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</si>
  <si>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</si>
  <si>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</si>
  <si>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</si>
  <si>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</si>
  <si>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</si>
  <si>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</si>
  <si>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</si>
  <si>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</si>
  <si>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</si>
  <si>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</si>
  <si>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</si>
  <si>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</si>
  <si>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</si>
  <si>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</si>
  <si>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</si>
  <si>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</si>
  <si>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</si>
  <si>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</si>
  <si>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</si>
  <si>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</si>
  <si>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</si>
  <si>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</si>
  <si>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</si>
  <si>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</si>
  <si>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</si>
  <si>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</si>
  <si>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</si>
  <si>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</si>
  <si>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</si>
  <si>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</si>
  <si>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</si>
  <si>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</si>
  <si>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</si>
  <si>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</si>
  <si>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</si>
  <si>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</si>
  <si>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</si>
  <si>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</si>
  <si>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</si>
  <si>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</si>
  <si>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</si>
  <si>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</si>
  <si>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</si>
  <si>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</si>
  <si>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</si>
  <si>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</si>
  <si>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</si>
  <si>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</si>
  <si>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</si>
  <si>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</si>
  <si>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</si>
  <si>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</si>
  <si>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</si>
  <si>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</si>
  <si>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</si>
  <si>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</si>
  <si>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</si>
  <si>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</si>
  <si>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</si>
  <si>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</si>
  <si>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</si>
  <si>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</si>
  <si>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</si>
  <si>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</si>
  <si>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</si>
  <si>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</si>
  <si>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</si>
  <si>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</si>
  <si>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</si>
  <si>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</si>
  <si>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</si>
  <si>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</si>
  <si>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</si>
  <si>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</si>
  <si>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</si>
  <si>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</si>
  <si>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</si>
  <si>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</si>
  <si>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</si>
  <si>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</si>
  <si>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</si>
  <si>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</si>
  <si>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</si>
  <si>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</si>
  <si>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</si>
  <si>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</si>
  <si>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</si>
  <si>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</si>
  <si>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</si>
  <si>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</si>
  <si>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</si>
  <si>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</si>
  <si>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</si>
  <si>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</si>
  <si>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</si>
  <si>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</si>
  <si>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</si>
  <si>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</si>
  <si>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</si>
  <si>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</si>
  <si>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</si>
  <si>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</si>
  <si>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</si>
  <si>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</si>
  <si>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</si>
  <si>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</si>
  <si>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</si>
  <si>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</si>
  <si>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</si>
  <si>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</si>
  <si>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</si>
  <si>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</si>
  <si>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</si>
  <si>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</si>
  <si>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</si>
  <si>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</si>
  <si>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</si>
  <si>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</si>
  <si>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</si>
  <si>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</si>
  <si>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</si>
  <si>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</si>
  <si>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</si>
  <si>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</si>
  <si>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</si>
  <si>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</si>
  <si>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</si>
  <si>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</si>
  <si>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</si>
  <si>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</si>
  <si>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</si>
  <si>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</si>
  <si>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</si>
  <si>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</si>
  <si>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</si>
  <si>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</si>
  <si>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</si>
  <si>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</si>
  <si>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</si>
  <si>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</si>
  <si>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</si>
  <si>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</si>
  <si>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</si>
  <si>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</si>
  <si>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</si>
  <si>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</si>
  <si>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</si>
  <si>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</si>
  <si>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</si>
  <si>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</si>
  <si>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</si>
  <si>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</si>
  <si>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</si>
  <si>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</si>
  <si>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</si>
  <si>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</si>
  <si>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</si>
  <si>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</si>
  <si>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</si>
  <si>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</si>
  <si>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</si>
  <si>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</si>
  <si>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</si>
  <si>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</si>
  <si>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</si>
  <si>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</si>
  <si>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</si>
  <si>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</si>
  <si>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</si>
  <si>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</si>
  <si>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</si>
  <si>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</si>
  <si>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</si>
  <si>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</si>
  <si>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</si>
  <si>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</si>
  <si>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</si>
  <si>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</si>
  <si>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</si>
  <si>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</si>
  <si>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</si>
  <si>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</si>
  <si>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</si>
  <si>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</si>
  <si>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</si>
  <si>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</si>
  <si>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</si>
  <si>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</si>
  <si>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</si>
  <si>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</si>
  <si>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</si>
  <si>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</si>
  <si>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</si>
  <si>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</si>
  <si>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</si>
  <si>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</si>
  <si>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</si>
  <si>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</si>
  <si>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</si>
  <si>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</si>
  <si>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</si>
  <si>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</si>
  <si>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</si>
  <si>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</si>
  <si>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</si>
  <si>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</si>
  <si>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</si>
  <si>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</si>
  <si>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</si>
  <si>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</si>
  <si>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</si>
  <si>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</si>
  <si>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</si>
  <si>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</si>
  <si>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</si>
  <si>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</si>
  <si>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</si>
  <si>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</si>
  <si>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</si>
  <si>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</si>
  <si>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</si>
  <si>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</si>
  <si>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</si>
  <si>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</si>
  <si>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</si>
  <si>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</si>
  <si>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</si>
  <si>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</si>
  <si>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</si>
  <si>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</si>
  <si>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</si>
  <si>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</si>
  <si>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</si>
  <si>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</si>
  <si>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</si>
  <si>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</si>
  <si>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</si>
  <si>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</si>
  <si>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</si>
  <si>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</si>
  <si>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</si>
  <si>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</si>
  <si>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</si>
  <si>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</si>
  <si>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</si>
  <si>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</si>
  <si>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</si>
  <si>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</si>
  <si>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</si>
  <si>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</si>
  <si>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</si>
  <si>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</si>
  <si>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</si>
  <si>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</si>
  <si>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</si>
  <si>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</si>
  <si>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</si>
  <si>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</si>
  <si>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</si>
  <si>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</si>
  <si>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</si>
  <si>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</si>
  <si>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</si>
  <si>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</si>
  <si>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</si>
  <si>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</si>
  <si>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</si>
  <si>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</si>
  <si>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</si>
  <si>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</si>
  <si>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</si>
  <si>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</si>
  <si>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</si>
  <si>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</si>
  <si>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</si>
  <si>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</si>
  <si>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</si>
  <si>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</si>
  <si>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</si>
  <si>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</si>
  <si>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</si>
  <si>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</si>
  <si>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</si>
  <si>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</si>
  <si>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</si>
  <si>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</si>
  <si>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</si>
  <si>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</si>
  <si>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</si>
  <si>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</si>
  <si>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</si>
  <si>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</si>
  <si>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</si>
  <si>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</si>
  <si>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</si>
  <si>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</si>
  <si>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</si>
  <si>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</si>
  <si>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</si>
  <si>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</si>
  <si>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</si>
  <si>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</si>
  <si>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</si>
  <si>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</si>
  <si>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</si>
  <si>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</si>
  <si>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</si>
  <si>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</si>
  <si>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</si>
  <si>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</si>
  <si>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</si>
  <si>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</si>
  <si>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</si>
  <si>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</si>
  <si>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</si>
  <si>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</si>
  <si>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</si>
  <si>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</si>
  <si>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</si>
  <si>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</si>
  <si>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</si>
  <si>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</si>
  <si>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</si>
  <si>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</si>
  <si>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</si>
  <si>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</si>
  <si>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</si>
  <si>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</si>
  <si>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</si>
  <si>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</si>
  <si>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</si>
  <si>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</si>
  <si>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</si>
  <si>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</si>
  <si>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</si>
  <si>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</si>
  <si>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</si>
  <si>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</si>
  <si>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</si>
  <si>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</si>
  <si>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</si>
  <si>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</si>
  <si>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</si>
  <si>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</si>
  <si>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</si>
  <si>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</si>
  <si>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</si>
  <si>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</si>
  <si>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</si>
  <si>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</si>
  <si>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</si>
  <si>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</si>
  <si>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</si>
  <si>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</si>
  <si>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</si>
  <si>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</si>
  <si>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</si>
  <si>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</si>
  <si>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</si>
  <si>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</si>
  <si>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</si>
  <si>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</si>
  <si>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</si>
  <si>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</si>
  <si>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</si>
  <si>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</si>
  <si>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</si>
  <si>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</si>
  <si>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</si>
  <si>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</si>
  <si>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</si>
  <si>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</si>
  <si>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</si>
  <si>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</si>
  <si>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</si>
  <si>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</si>
  <si>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</si>
  <si>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</si>
  <si>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</si>
  <si>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</si>
  <si>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</si>
  <si>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</si>
  <si>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</si>
  <si>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</si>
  <si>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</si>
  <si>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</si>
  <si>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</si>
  <si>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</si>
  <si>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</si>
  <si>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</si>
  <si>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</si>
  <si>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</si>
  <si>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</si>
  <si>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</si>
  <si>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</si>
  <si>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</si>
  <si>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</si>
  <si>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</si>
  <si>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</si>
  <si>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</si>
  <si>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</si>
  <si>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</si>
  <si>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</si>
  <si>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</si>
  <si>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</si>
  <si>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</si>
  <si>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</si>
  <si>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</si>
  <si>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</si>
  <si>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</si>
  <si>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</si>
  <si>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</si>
  <si>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</si>
  <si>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</si>
  <si>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</si>
  <si>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</si>
  <si>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</si>
  <si>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</si>
  <si>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</si>
  <si>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</si>
  <si>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</si>
  <si>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</si>
  <si>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</si>
  <si>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</si>
  <si>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</si>
  <si>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</si>
  <si>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</si>
  <si>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</si>
  <si>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</si>
  <si>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</si>
  <si>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</si>
  <si>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</si>
  <si>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</si>
  <si>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</si>
  <si>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</si>
  <si>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</si>
  <si>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</si>
  <si>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</si>
  <si>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</si>
  <si>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</si>
  <si>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</si>
  <si>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</si>
  <si>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</si>
  <si>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</si>
  <si>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</si>
  <si>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</si>
  <si>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</si>
  <si>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</si>
  <si>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</si>
  <si>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</si>
  <si>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</si>
  <si>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</si>
  <si>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</si>
  <si>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</si>
  <si>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</si>
  <si>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</si>
  <si>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</si>
  <si>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</si>
  <si>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</si>
  <si>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</si>
  <si>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</si>
  <si>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</si>
  <si>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</si>
  <si>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</si>
  <si>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</si>
  <si>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</si>
  <si>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</si>
  <si>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</si>
  <si>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</si>
  <si>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</si>
  <si>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</si>
  <si>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</si>
  <si>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</si>
  <si>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</si>
  <si>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</si>
  <si>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</si>
  <si>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</si>
  <si>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</si>
  <si>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</si>
  <si>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</si>
  <si>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</si>
  <si>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</si>
  <si>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</si>
  <si>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</si>
  <si>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</si>
  <si>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</si>
  <si>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</si>
  <si>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</si>
  <si>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</si>
  <si>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</si>
  <si>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</si>
  <si>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</si>
  <si>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</si>
  <si>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</si>
  <si>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</si>
  <si>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</si>
  <si>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</si>
  <si>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</si>
  <si>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</si>
  <si>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</si>
  <si>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</si>
  <si>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</si>
  <si>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</si>
  <si>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</si>
  <si>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</si>
  <si>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</si>
  <si>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</si>
  <si>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</si>
  <si>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</si>
  <si>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</si>
  <si>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</si>
  <si>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</si>
  <si>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</si>
  <si>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</si>
  <si>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</si>
  <si>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</si>
  <si>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</si>
  <si>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</si>
  <si>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</si>
  <si>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</si>
  <si>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</si>
  <si>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</si>
  <si>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</si>
  <si>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</si>
  <si>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</si>
  <si>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</si>
  <si>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</si>
  <si>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</si>
  <si>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</si>
  <si>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</si>
  <si>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</si>
  <si>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</si>
  <si>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</si>
  <si>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</si>
  <si>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</si>
  <si>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</si>
  <si>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</si>
  <si>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</si>
  <si>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</si>
  <si>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</si>
  <si>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</si>
  <si>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</si>
  <si>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</si>
  <si>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</si>
  <si>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</si>
  <si>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</si>
  <si>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</si>
  <si>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</si>
  <si>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</si>
  <si>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</si>
  <si>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</si>
  <si>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</si>
  <si>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</si>
  <si>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</si>
  <si>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</si>
  <si>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</si>
  <si>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</si>
  <si>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</si>
  <si>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</si>
  <si>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</si>
  <si>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</si>
  <si>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</si>
  <si>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</si>
  <si>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</si>
  <si>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</si>
  <si>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</si>
  <si>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</si>
  <si>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</si>
  <si>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</si>
  <si>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</si>
  <si>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</si>
  <si>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</si>
  <si>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</si>
  <si>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</si>
  <si>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</si>
  <si>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</si>
  <si>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</si>
  <si>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</si>
  <si>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</si>
  <si>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</si>
  <si>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</si>
  <si>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</si>
  <si>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</si>
  <si>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</si>
  <si>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</si>
  <si>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</si>
  <si>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</si>
  <si>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</si>
  <si>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</si>
  <si>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</si>
  <si>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</si>
  <si>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</si>
  <si>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</si>
  <si>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</si>
  <si>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</si>
  <si>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</si>
  <si>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</si>
  <si>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</si>
  <si>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</si>
  <si>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</si>
  <si>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</si>
  <si>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</si>
  <si>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</si>
  <si>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</si>
  <si>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</si>
  <si>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</si>
  <si>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</si>
  <si>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</si>
  <si>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</si>
  <si>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</si>
  <si>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</si>
  <si>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</si>
  <si>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</si>
  <si>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</si>
  <si>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</si>
  <si>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</si>
  <si>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</si>
  <si>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</si>
  <si>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</si>
  <si>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</si>
  <si>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</si>
  <si>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</si>
  <si>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</si>
  <si>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</si>
  <si>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</si>
  <si>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</si>
  <si>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</si>
  <si>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</si>
  <si>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</si>
  <si>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</si>
  <si>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</si>
  <si>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</si>
  <si>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</si>
  <si>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</si>
  <si>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</si>
  <si>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</si>
  <si>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</si>
  <si>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</si>
  <si>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</si>
  <si>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</si>
  <si>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</si>
  <si>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</si>
  <si>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</si>
  <si>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</si>
  <si>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</si>
  <si>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</si>
  <si>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</si>
  <si>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</si>
  <si>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</si>
  <si>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</si>
  <si>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</si>
  <si>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</si>
  <si>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</si>
  <si>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</si>
  <si>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</si>
  <si>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</si>
  <si>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</si>
  <si>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</si>
  <si>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</si>
  <si>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</si>
  <si>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</si>
  <si>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</si>
  <si>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</si>
  <si>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</si>
  <si>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</si>
  <si>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</si>
  <si>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</si>
  <si>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</si>
  <si>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</si>
  <si>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</si>
  <si>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</si>
  <si>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</si>
  <si>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</si>
  <si>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</si>
  <si>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</si>
  <si>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</si>
  <si>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</si>
  <si>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</si>
  <si>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</si>
  <si>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</si>
  <si>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</si>
  <si>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</si>
  <si>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</si>
  <si>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</si>
  <si>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</si>
  <si>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</si>
  <si>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</si>
  <si>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</si>
  <si>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</si>
  <si>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</si>
  <si>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</si>
  <si>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</si>
  <si>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</si>
  <si>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</si>
  <si>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</si>
  <si>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</si>
  <si>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</si>
  <si>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</si>
  <si>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</si>
  <si>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</si>
  <si>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</si>
  <si>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</si>
  <si>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</si>
  <si>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</si>
  <si>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</si>
  <si>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</si>
  <si>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</si>
  <si>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</si>
  <si>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</si>
  <si>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</si>
  <si>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</si>
  <si>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</si>
  <si>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</si>
  <si>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</si>
  <si>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</si>
  <si>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</si>
  <si>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</si>
  <si>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</si>
  <si>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</si>
  <si>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</si>
  <si>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</si>
  <si>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</si>
  <si>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</si>
  <si>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</si>
  <si>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</si>
  <si>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</si>
  <si>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</si>
  <si>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</si>
  <si>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</si>
  <si>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</si>
  <si>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</si>
  <si>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</si>
  <si>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</si>
  <si>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</si>
  <si>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</si>
  <si>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</si>
  <si>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</si>
  <si>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</si>
  <si>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</si>
  <si>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</si>
  <si>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</si>
  <si>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</si>
  <si>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</si>
  <si>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</si>
  <si>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</si>
  <si>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</si>
  <si>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</si>
  <si>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</si>
  <si>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</si>
  <si>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</si>
  <si>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</si>
  <si>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</si>
  <si>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</si>
  <si>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</si>
  <si>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</si>
  <si>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</si>
  <si>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</si>
  <si>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</si>
  <si>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</si>
  <si>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</si>
  <si>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</si>
  <si>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</si>
  <si>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</si>
  <si>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</si>
  <si>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</si>
  <si>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</si>
  <si>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</si>
  <si>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</si>
  <si>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</si>
  <si>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</si>
  <si>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</si>
  <si>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</si>
  <si>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</si>
  <si>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</si>
  <si>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</si>
  <si>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</si>
  <si>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</si>
  <si>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</si>
  <si>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</si>
  <si>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</si>
  <si>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</si>
  <si>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</si>
  <si>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</si>
  <si>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</si>
  <si>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</si>
  <si>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</si>
  <si>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</si>
  <si>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</si>
  <si>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</si>
  <si>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</si>
  <si>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</si>
  <si>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</si>
  <si>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</si>
  <si>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</si>
  <si>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</si>
  <si>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</si>
  <si>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</si>
  <si>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</si>
  <si>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</si>
  <si>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</si>
  <si>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</si>
  <si>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</si>
  <si>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</si>
  <si>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</si>
  <si>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</si>
  <si>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</si>
  <si>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</si>
  <si>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</si>
  <si>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</si>
  <si>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</si>
  <si>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</si>
  <si>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</si>
  <si>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</si>
  <si>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</si>
  <si>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</si>
  <si>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</si>
  <si>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</si>
  <si>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</si>
  <si>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</si>
  <si>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</si>
  <si>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</si>
  <si>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</si>
  <si>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</si>
  <si>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</si>
  <si>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</si>
  <si>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</si>
  <si>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</si>
  <si>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</si>
  <si>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</si>
  <si>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</si>
  <si>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</si>
  <si>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</si>
  <si>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</si>
  <si>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</si>
  <si>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</si>
  <si>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</si>
  <si>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</si>
  <si>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</si>
  <si>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</si>
  <si>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</si>
  <si>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</si>
  <si>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</si>
  <si>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</si>
  <si>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</si>
  <si>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</si>
  <si>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</si>
  <si>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</si>
  <si>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</si>
  <si>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</si>
  <si>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</si>
  <si>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</si>
  <si>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</si>
  <si>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</si>
  <si>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</si>
  <si>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</si>
  <si>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</si>
  <si>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</si>
  <si>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</si>
  <si>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</si>
  <si>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</si>
  <si>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</si>
  <si>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</si>
  <si>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</si>
  <si>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</si>
  <si>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</si>
  <si>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</si>
  <si>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</si>
  <si>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</si>
  <si>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</si>
  <si>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</si>
  <si>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</si>
  <si>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</si>
  <si>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</si>
  <si>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</si>
  <si>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</si>
  <si>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</si>
  <si>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</si>
  <si>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</si>
  <si>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</si>
  <si>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</si>
  <si>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</si>
  <si>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</si>
  <si>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</si>
  <si>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</si>
  <si>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</si>
  <si>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</si>
  <si>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</si>
  <si>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</si>
  <si>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</si>
  <si>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</si>
  <si>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</si>
  <si>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</si>
  <si>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</si>
  <si>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</si>
  <si>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</si>
  <si>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</si>
  <si>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</si>
  <si>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</si>
  <si>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</si>
  <si>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</si>
  <si>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</si>
  <si>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</si>
  <si>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</si>
  <si>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</si>
  <si>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</si>
  <si>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</si>
  <si>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</si>
  <si>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</si>
  <si>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</si>
  <si>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</si>
  <si>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</si>
  <si>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</si>
  <si>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</si>
  <si>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</si>
  <si>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</si>
  <si>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</si>
  <si>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</si>
  <si>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</si>
  <si>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</si>
  <si>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</si>
  <si>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</si>
  <si>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</si>
  <si>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</si>
  <si>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</si>
  <si>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</si>
  <si>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</si>
  <si>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</si>
  <si>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</si>
  <si>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</si>
  <si>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</si>
  <si>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</si>
  <si>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</si>
  <si>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</si>
  <si>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</si>
  <si>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</si>
  <si>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</si>
  <si>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</si>
  <si>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</si>
  <si>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</si>
  <si>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</si>
  <si>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</si>
  <si>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</si>
  <si>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</si>
  <si>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</si>
  <si>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</si>
  <si>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</si>
  <si>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</si>
  <si>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</si>
  <si>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</si>
  <si>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</si>
  <si>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</si>
  <si>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</si>
  <si>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</si>
  <si>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</si>
  <si>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</si>
  <si>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</si>
  <si>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</si>
  <si>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</si>
  <si>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</si>
  <si>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</si>
  <si>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</si>
  <si>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</si>
  <si>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</si>
  <si>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</si>
  <si>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</si>
  <si>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</si>
  <si>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</si>
  <si>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</si>
  <si>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</si>
  <si>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</si>
  <si>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</si>
  <si>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</si>
  <si>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</si>
  <si>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</si>
  <si>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</si>
  <si>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</si>
  <si>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</si>
  <si>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</si>
  <si>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</si>
  <si>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</si>
  <si>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</si>
  <si>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</si>
  <si>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</si>
  <si>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</si>
  <si>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</si>
  <si>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</si>
  <si>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</si>
  <si>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</si>
  <si>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</si>
  <si>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</si>
  <si>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</si>
  <si>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</si>
  <si>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</si>
  <si>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</si>
  <si>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</si>
  <si>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</si>
  <si>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</si>
  <si>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</si>
  <si>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</si>
  <si>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</si>
  <si>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</si>
  <si>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</si>
  <si>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</si>
  <si>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</si>
  <si>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</si>
  <si>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</si>
  <si>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</si>
  <si>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</si>
  <si>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</si>
  <si>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</si>
  <si>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</si>
  <si>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</si>
  <si>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</si>
  <si>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</si>
  <si>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</si>
  <si>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</si>
  <si>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</si>
  <si>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</si>
  <si>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</si>
  <si>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</si>
  <si>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</si>
  <si>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</si>
  <si>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</si>
  <si>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</si>
  <si>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</si>
  <si>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</si>
  <si>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</si>
  <si>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</si>
  <si>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</si>
  <si>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</si>
  <si>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</si>
  <si>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</si>
  <si>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</si>
  <si>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</si>
  <si>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</si>
  <si>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</si>
  <si>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</si>
  <si>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</si>
  <si>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</si>
  <si>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</si>
  <si>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</si>
  <si>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</si>
  <si>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</si>
  <si>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</si>
  <si>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</si>
  <si>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</si>
  <si>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</si>
  <si>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</si>
  <si>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</si>
  <si>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</si>
  <si>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</si>
  <si>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</si>
  <si>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</si>
  <si>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</si>
  <si>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</si>
  <si>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</si>
  <si>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</si>
  <si>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</si>
  <si>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</si>
  <si>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</si>
  <si>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</si>
  <si>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</si>
  <si>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</si>
  <si>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</si>
  <si>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</si>
  <si>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</si>
  <si>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</si>
  <si>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</si>
  <si>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</si>
  <si>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</si>
  <si>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</si>
  <si>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</si>
  <si>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</si>
  <si>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</si>
  <si>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</si>
  <si>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</si>
  <si>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</si>
  <si>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</si>
  <si>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</si>
  <si>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</si>
  <si>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</si>
  <si>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</si>
  <si>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</si>
  <si>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</si>
  <si>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</si>
  <si>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</si>
  <si>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</si>
  <si>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</si>
  <si>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</si>
  <si>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</si>
  <si>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</si>
  <si>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</si>
  <si>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</si>
  <si>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</si>
  <si>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</si>
  <si>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</si>
  <si>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</si>
  <si>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</si>
  <si>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</si>
  <si>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</si>
  <si>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</si>
  <si>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</si>
  <si>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</si>
  <si>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</si>
  <si>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</si>
  <si>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</si>
  <si>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</si>
  <si>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</si>
  <si>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</si>
  <si>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</si>
  <si>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</si>
  <si>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</si>
  <si>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</si>
  <si>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</si>
  <si>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</si>
  <si>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</si>
  <si>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</si>
  <si>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</si>
  <si>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</si>
  <si>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</si>
  <si>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</si>
  <si>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</si>
  <si>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</si>
  <si>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</si>
  <si>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</si>
  <si>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</si>
  <si>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</si>
  <si>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</si>
  <si>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</si>
  <si>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</si>
  <si>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</si>
  <si>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</si>
  <si>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</si>
  <si>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</si>
  <si>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</si>
  <si>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</si>
  <si>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</si>
  <si>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</si>
  <si>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</si>
  <si>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</si>
  <si>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</si>
  <si>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</si>
  <si>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</si>
  <si>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</si>
  <si>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</si>
  <si>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</si>
  <si>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</si>
  <si>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</si>
  <si>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</si>
  <si>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</si>
  <si>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</si>
  <si>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</si>
  <si>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</si>
  <si>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</si>
  <si>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</si>
  <si>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</si>
  <si>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</si>
  <si>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</si>
  <si>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</si>
  <si>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</si>
  <si>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</si>
  <si>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</si>
  <si>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</si>
  <si>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</si>
  <si>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</si>
  <si>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</si>
  <si>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</si>
  <si>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</si>
  <si>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</si>
  <si>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</si>
  <si>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</si>
  <si>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</si>
  <si>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</si>
  <si>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</si>
  <si>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</si>
  <si>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</si>
  <si>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</si>
  <si>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</si>
  <si>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</si>
  <si>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</si>
  <si>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</si>
  <si>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</si>
  <si>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</si>
  <si>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</si>
  <si>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</si>
  <si>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</si>
  <si>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</si>
  <si>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</si>
  <si>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</si>
  <si>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</si>
  <si>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</si>
  <si>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</si>
  <si>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</si>
  <si>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</si>
  <si>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</si>
  <si>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</si>
  <si>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</si>
  <si>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</si>
  <si>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</si>
  <si>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</si>
  <si>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</si>
  <si>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</si>
  <si>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</si>
  <si>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</si>
  <si>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</si>
  <si>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</si>
  <si>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</si>
  <si>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</si>
  <si>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</si>
  <si>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</si>
  <si>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</si>
  <si>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</si>
  <si>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</si>
  <si>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</si>
  <si>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</si>
  <si>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</si>
  <si>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</si>
  <si>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</si>
  <si>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</si>
  <si>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</si>
  <si>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</si>
  <si>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</si>
  <si>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</si>
  <si>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</si>
  <si>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</si>
  <si>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</si>
  <si>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</si>
  <si>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</si>
  <si>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</si>
  <si>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</si>
  <si>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</si>
  <si>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</si>
  <si>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</si>
  <si>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</si>
  <si>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</si>
  <si>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</si>
  <si>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</si>
  <si>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</si>
  <si>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</si>
  <si>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</si>
  <si>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</si>
  <si>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</si>
  <si>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</si>
  <si>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</si>
  <si>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</si>
  <si>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</si>
  <si>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</si>
  <si>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</si>
  <si>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</si>
  <si>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</si>
  <si>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</si>
  <si>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</si>
  <si>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</si>
  <si>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</si>
  <si>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</si>
  <si>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</si>
  <si>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</si>
  <si>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</si>
  <si>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</si>
  <si>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</si>
  <si>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</si>
  <si>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</si>
  <si>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</si>
  <si>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</si>
  <si>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</si>
  <si>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</si>
  <si>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</si>
  <si>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</si>
  <si>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</si>
  <si>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</si>
  <si>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</si>
  <si>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</si>
  <si>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</si>
  <si>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</si>
  <si>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</si>
  <si>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</si>
  <si>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</si>
  <si>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</si>
  <si>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</si>
  <si>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</si>
  <si>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</si>
  <si>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</si>
  <si>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</si>
  <si>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</si>
  <si>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</si>
  <si>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</si>
  <si>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</si>
  <si>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</si>
  <si>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</si>
  <si>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</si>
  <si>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</si>
  <si>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</si>
  <si>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</si>
  <si>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</si>
  <si>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</si>
  <si>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</si>
  <si>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</si>
  <si>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</si>
  <si>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</si>
  <si>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</si>
  <si>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</si>
  <si>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</si>
  <si>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</si>
  <si>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</si>
  <si>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</si>
  <si>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</si>
  <si>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</si>
  <si>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</si>
  <si>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</si>
  <si>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</si>
  <si>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</si>
  <si>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</si>
  <si>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</si>
  <si>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</si>
  <si>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</si>
  <si>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</si>
  <si>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</si>
  <si>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</si>
  <si>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</si>
  <si>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</si>
  <si>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</si>
  <si>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</si>
  <si>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</si>
  <si>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</si>
  <si>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</si>
  <si>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</si>
  <si>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</si>
  <si>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</si>
  <si>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</si>
  <si>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</si>
  <si>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</si>
  <si>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</si>
  <si>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</si>
  <si>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</si>
  <si>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</si>
  <si>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</si>
  <si>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</si>
  <si>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</si>
  <si>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</si>
  <si>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</si>
  <si>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</si>
  <si>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</si>
  <si>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</si>
  <si>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</si>
  <si>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</si>
  <si>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</si>
  <si>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</si>
  <si>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</si>
  <si>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</si>
  <si>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</si>
  <si>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</si>
  <si>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</si>
  <si>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</si>
  <si>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</si>
  <si>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</si>
  <si>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</si>
  <si>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</si>
  <si>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</si>
  <si>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</si>
  <si>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</si>
  <si>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</si>
  <si>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</si>
  <si>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</si>
  <si>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</si>
  <si>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</si>
  <si>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</si>
  <si>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</si>
  <si>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</si>
  <si>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</si>
  <si>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</si>
  <si>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</si>
  <si>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</si>
  <si>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</si>
  <si>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</si>
  <si>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</si>
  <si>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</si>
  <si>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</si>
  <si>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</si>
  <si>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</si>
  <si>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</si>
  <si>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</si>
  <si>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</si>
  <si>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</si>
  <si>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</si>
  <si>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</si>
  <si>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</si>
  <si>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</si>
  <si>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</si>
  <si>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</si>
  <si>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</si>
  <si>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</si>
  <si>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</si>
  <si>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</si>
  <si>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</si>
  <si>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</si>
  <si>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</si>
  <si>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</si>
  <si>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</si>
  <si>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</si>
  <si>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</si>
  <si>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</si>
  <si>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</si>
  <si>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</si>
  <si>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</si>
  <si>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</si>
  <si>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</si>
  <si>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</si>
  <si>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</si>
  <si>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</si>
  <si>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</si>
  <si>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</si>
  <si>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</si>
  <si>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</si>
  <si>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</si>
  <si>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</si>
  <si>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</si>
  <si>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</si>
  <si>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</si>
  <si>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</si>
  <si>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</si>
  <si>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</si>
  <si>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</si>
  <si>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</si>
  <si>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</si>
  <si>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</si>
  <si>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</si>
  <si>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</si>
  <si>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</si>
  <si>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</si>
  <si>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</si>
  <si>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</si>
  <si>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</si>
  <si>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</si>
  <si>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</si>
  <si>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</si>
  <si>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</si>
  <si>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</si>
  <si>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</si>
  <si>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</si>
  <si>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</si>
  <si>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</si>
  <si>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</si>
  <si>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</si>
  <si>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</si>
  <si>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</si>
  <si>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</si>
  <si>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</si>
  <si>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</si>
  <si>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</si>
  <si>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</si>
  <si>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</si>
  <si>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</si>
  <si>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</si>
  <si>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</si>
  <si>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</si>
  <si>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</si>
  <si>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</si>
  <si>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</si>
  <si>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</si>
  <si>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</si>
  <si>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</si>
  <si>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</si>
  <si>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</si>
  <si>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</si>
  <si>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</si>
  <si>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</si>
  <si>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</si>
  <si>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</si>
  <si>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</si>
  <si>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</si>
  <si>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</si>
  <si>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</si>
  <si>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</si>
  <si>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</si>
  <si>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</si>
  <si>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</si>
  <si>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</si>
  <si>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</si>
  <si>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</si>
  <si>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</si>
  <si>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</si>
  <si>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</si>
  <si>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</si>
  <si>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</si>
  <si>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</si>
  <si>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</si>
  <si>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</si>
  <si>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</si>
  <si>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</si>
  <si>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</si>
  <si>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</si>
  <si>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</si>
  <si>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</si>
  <si>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</si>
  <si>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</si>
  <si>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</si>
  <si>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</si>
  <si>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</si>
  <si>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</si>
  <si>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</si>
  <si>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</si>
  <si>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</si>
  <si>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</si>
  <si>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</si>
  <si>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</si>
  <si>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</si>
  <si>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</si>
  <si>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</si>
  <si>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</si>
  <si>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</si>
  <si>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</si>
  <si>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</si>
  <si>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</si>
  <si>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</si>
  <si>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</si>
  <si>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</si>
  <si>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</si>
  <si>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</si>
  <si>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</si>
  <si>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</si>
  <si>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</si>
  <si>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</si>
  <si>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</si>
  <si>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</si>
  <si>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</si>
  <si>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</si>
  <si>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</si>
  <si>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</si>
  <si>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</si>
  <si>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</si>
  <si>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</si>
  <si>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</si>
  <si>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</si>
  <si>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</si>
  <si>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</si>
  <si>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</si>
  <si>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</si>
  <si>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</si>
  <si>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</si>
  <si>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</si>
  <si>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</si>
  <si>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</si>
  <si>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</si>
  <si>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</si>
  <si>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</si>
  <si>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</si>
  <si>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</si>
  <si>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</si>
  <si>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</si>
  <si>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</si>
  <si>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</si>
  <si>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</si>
  <si>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</si>
  <si>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</si>
  <si>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</si>
  <si>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</si>
  <si>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</si>
  <si>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</si>
  <si>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</si>
  <si>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</si>
  <si>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</si>
  <si>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</si>
  <si>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</si>
  <si>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</si>
  <si>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</si>
  <si>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</si>
  <si>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</si>
  <si>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</si>
  <si>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</si>
  <si>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</si>
  <si>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</si>
  <si>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</si>
  <si>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</si>
  <si>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</si>
  <si>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</si>
  <si>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</si>
  <si>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</si>
  <si>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</si>
  <si>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</si>
  <si>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</si>
  <si>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</si>
  <si>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</si>
  <si>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</si>
  <si>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</si>
  <si>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</si>
  <si>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</si>
  <si>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</si>
  <si>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</si>
  <si>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</si>
  <si>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</si>
  <si>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</si>
  <si>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</si>
  <si>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</si>
  <si>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</si>
  <si>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</si>
  <si>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</si>
  <si>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</si>
  <si>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</si>
  <si>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</si>
  <si>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</si>
  <si>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</si>
  <si>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</si>
  <si>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</si>
  <si>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</si>
  <si>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</si>
  <si>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</si>
  <si>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</si>
  <si>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</si>
  <si>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</si>
  <si>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</si>
  <si>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</si>
  <si>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</si>
  <si>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</si>
  <si>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</si>
  <si>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</si>
  <si>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</si>
  <si>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</si>
  <si>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</si>
  <si>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</si>
  <si>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</si>
  <si>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</si>
  <si>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</si>
  <si>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</si>
  <si>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</si>
  <si>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</si>
  <si>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</si>
  <si>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</si>
  <si>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</si>
  <si>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</si>
  <si>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</si>
  <si>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</si>
  <si>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</si>
  <si>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</si>
  <si>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</si>
  <si>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</si>
  <si>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</si>
  <si>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</si>
  <si>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</si>
  <si>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</si>
  <si>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</si>
  <si>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</si>
  <si>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</si>
  <si>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</si>
  <si>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</si>
  <si>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</si>
  <si>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</si>
  <si>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</si>
  <si>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</si>
  <si>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</si>
  <si>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</si>
  <si>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</si>
  <si>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</si>
  <si>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</si>
  <si>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</si>
  <si>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</si>
  <si>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</si>
  <si>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</si>
  <si>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</si>
  <si>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</si>
  <si>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</si>
  <si>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</si>
  <si>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</si>
  <si>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</si>
  <si>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</si>
  <si>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</si>
  <si>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</si>
  <si>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</si>
  <si>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</si>
  <si>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</si>
  <si>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</si>
  <si>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</si>
  <si>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</si>
  <si>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</si>
  <si>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</si>
  <si>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</si>
  <si>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</si>
  <si>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</si>
  <si>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</si>
  <si>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</si>
  <si>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</si>
  <si>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</si>
  <si>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</si>
  <si>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</si>
  <si>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</si>
  <si>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</si>
  <si>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</si>
  <si>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</si>
  <si>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</si>
  <si>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</si>
  <si>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</si>
  <si>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</si>
  <si>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</si>
  <si>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</si>
  <si>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</si>
  <si>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</si>
  <si>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</si>
  <si>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</si>
  <si>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</si>
  <si>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</si>
  <si>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</si>
  <si>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</si>
  <si>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</si>
  <si>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</si>
  <si>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</si>
  <si>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</si>
  <si>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</si>
  <si>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</si>
  <si>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</si>
  <si>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</si>
  <si>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</si>
  <si>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</si>
  <si>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</si>
  <si>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</si>
  <si>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</si>
  <si>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</si>
  <si>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</si>
  <si>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</si>
  <si>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</si>
  <si>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</si>
  <si>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</si>
  <si>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</si>
  <si>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</si>
  <si>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</si>
  <si>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</si>
  <si>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</si>
  <si>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</si>
  <si>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</si>
  <si>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</si>
  <si>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</si>
  <si>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</si>
  <si>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</si>
  <si>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</si>
  <si>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</si>
  <si>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</si>
  <si>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</si>
  <si>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</si>
  <si>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</si>
  <si>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</si>
  <si>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</si>
  <si>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</si>
  <si>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</si>
  <si>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</si>
  <si>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</si>
  <si>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</si>
  <si>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</si>
  <si>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</si>
  <si>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</si>
  <si>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</si>
  <si>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</si>
  <si>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</si>
  <si>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</si>
  <si>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</si>
  <si>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</si>
  <si>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</si>
  <si>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</si>
  <si>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</si>
  <si>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</si>
  <si>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</si>
  <si>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</si>
  <si>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</si>
  <si>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</si>
  <si>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</si>
  <si>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</si>
  <si>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</si>
  <si>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</si>
  <si>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</si>
  <si>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</si>
  <si>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</si>
  <si>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</si>
  <si>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</si>
  <si>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</si>
  <si>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</si>
  <si>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</si>
  <si>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</si>
  <si>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</si>
  <si>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</si>
  <si>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</si>
  <si>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</si>
  <si>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</si>
  <si>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</si>
  <si>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</si>
  <si>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</si>
  <si>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</si>
  <si>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</si>
  <si>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</si>
  <si>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</si>
  <si>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</si>
  <si>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</si>
  <si>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</si>
  <si>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</si>
  <si>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</si>
  <si>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</si>
  <si>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</si>
  <si>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</si>
  <si>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</si>
  <si>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</si>
  <si>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</si>
  <si>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</si>
  <si>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</si>
  <si>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</si>
  <si>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</si>
  <si>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</si>
  <si>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</si>
  <si>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</si>
  <si>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</si>
  <si>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</si>
  <si>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</si>
  <si>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</si>
  <si>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</si>
  <si>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</si>
  <si>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</si>
  <si>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</si>
  <si>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</si>
  <si>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</si>
  <si>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</si>
  <si>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</si>
  <si>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</si>
  <si>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</si>
  <si>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</si>
  <si>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</si>
  <si>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</si>
  <si>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</si>
  <si>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</si>
  <si>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</si>
  <si>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</si>
  <si>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</si>
  <si>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</si>
  <si>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</si>
  <si>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</si>
  <si>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</si>
  <si>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</si>
  <si>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</si>
  <si>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</si>
  <si>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</si>
  <si>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</si>
  <si>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</si>
  <si>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</si>
  <si>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</si>
  <si>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</si>
  <si>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</si>
  <si>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</si>
  <si>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</si>
  <si>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</si>
  <si>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</si>
  <si>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</si>
  <si>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</si>
  <si>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</si>
  <si>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</si>
  <si>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</si>
  <si>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</si>
  <si>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</si>
  <si>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</si>
  <si>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</si>
  <si>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</si>
  <si>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</si>
  <si>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</si>
  <si>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</si>
  <si>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</si>
  <si>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</si>
  <si>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</si>
  <si>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</si>
  <si>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</si>
  <si>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</si>
  <si>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</si>
  <si>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</si>
  <si>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</si>
  <si>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</si>
  <si>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</si>
  <si>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</si>
  <si>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</si>
  <si>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</si>
  <si>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</si>
  <si>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</si>
  <si>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</si>
  <si>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</si>
  <si>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</si>
  <si>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</si>
  <si>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</si>
  <si>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</si>
  <si>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</si>
  <si>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</si>
  <si>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</si>
  <si>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</si>
  <si>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</si>
  <si>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</si>
  <si>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</si>
  <si>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</si>
  <si>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</si>
  <si>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</si>
  <si>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</si>
  <si>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</si>
  <si>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</si>
  <si>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</si>
  <si>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</si>
  <si>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</si>
  <si>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</si>
  <si>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</si>
  <si>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</si>
  <si>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</si>
  <si>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</si>
  <si>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</si>
  <si>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</si>
  <si>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</si>
  <si>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</si>
  <si>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</si>
  <si>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</si>
  <si>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</si>
  <si>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</si>
  <si>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</si>
  <si>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</si>
  <si>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</si>
  <si>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</si>
  <si>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</si>
  <si>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</si>
  <si>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</si>
  <si>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</si>
  <si>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</si>
  <si>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</si>
  <si>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</si>
  <si>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</si>
  <si>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</si>
  <si>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</si>
  <si>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</si>
  <si>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</si>
  <si>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</si>
  <si>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</si>
  <si>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</si>
  <si>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</si>
  <si>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</si>
  <si>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</si>
  <si>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</si>
  <si>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</si>
  <si>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</si>
  <si>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</si>
  <si>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</si>
  <si>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</si>
  <si>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</si>
  <si>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</si>
  <si>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</si>
  <si>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</si>
  <si>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</si>
  <si>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</si>
  <si>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</si>
  <si>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</si>
  <si>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</si>
  <si>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</si>
  <si>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</si>
  <si>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</si>
  <si>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</si>
  <si>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</si>
  <si>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</si>
  <si>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</si>
  <si>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</si>
  <si>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</si>
  <si>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</si>
  <si>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</si>
  <si>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</si>
  <si>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</si>
  <si>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</si>
  <si>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</si>
  <si>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</si>
  <si>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</si>
  <si>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</si>
  <si>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</si>
  <si>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</si>
  <si>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</si>
  <si>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</si>
  <si>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</si>
  <si>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</si>
  <si>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</si>
  <si>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</si>
  <si>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</si>
  <si>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</si>
  <si>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</si>
  <si>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</si>
  <si>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</si>
  <si>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</si>
  <si>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</si>
  <si>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</si>
  <si>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</si>
  <si>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</si>
  <si>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</si>
  <si>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</si>
  <si>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</si>
  <si>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</si>
  <si>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</si>
  <si>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</si>
  <si>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</si>
  <si>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</si>
  <si>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</si>
  <si>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</si>
  <si>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</si>
  <si>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</si>
  <si>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</si>
  <si>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</si>
  <si>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</si>
  <si>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</si>
  <si>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</si>
  <si>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</si>
  <si>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</si>
  <si>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</si>
  <si>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</si>
  <si>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</si>
  <si>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</si>
  <si>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</si>
  <si>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</si>
  <si>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</si>
  <si>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</si>
  <si>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</si>
  <si>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</si>
  <si>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</si>
  <si>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</si>
  <si>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</si>
  <si>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</si>
  <si>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</si>
  <si>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</si>
  <si>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</si>
  <si>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</si>
  <si>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</si>
  <si>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</si>
  <si>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</si>
  <si>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</si>
  <si>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</si>
  <si>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</si>
  <si>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</si>
  <si>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</si>
  <si>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</si>
  <si>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</si>
  <si>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</si>
  <si>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</si>
  <si>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</si>
  <si>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</si>
  <si>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</si>
  <si>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</si>
  <si>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</si>
  <si>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</si>
  <si>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</si>
  <si>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</si>
  <si>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</si>
  <si>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</si>
  <si>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</si>
  <si>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</si>
  <si>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</si>
  <si>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</si>
  <si>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</si>
  <si>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</si>
  <si>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</si>
  <si>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</si>
  <si>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</si>
  <si>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</si>
  <si>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</si>
  <si>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</si>
  <si>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</si>
  <si>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</si>
  <si>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</si>
  <si>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</si>
  <si>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</si>
  <si>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</si>
  <si>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</si>
  <si>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</si>
  <si>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</si>
  <si>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</si>
  <si>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</si>
  <si>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</si>
  <si>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</si>
  <si>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</si>
  <si>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</si>
  <si>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</si>
  <si>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</si>
  <si>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</si>
  <si>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</si>
  <si>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</si>
  <si>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</si>
  <si>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</si>
  <si>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</si>
  <si>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</si>
  <si>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</si>
  <si>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</si>
  <si>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</si>
  <si>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</si>
  <si>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</si>
  <si>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</si>
  <si>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</si>
  <si>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</si>
  <si>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</si>
  <si>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</si>
  <si>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</si>
  <si>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</si>
  <si>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</si>
  <si>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</si>
  <si>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</si>
  <si>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</si>
  <si>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</si>
  <si>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</si>
  <si>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</si>
  <si>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</si>
  <si>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</si>
  <si>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</si>
  <si>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</si>
  <si>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</si>
  <si>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</si>
  <si>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</si>
  <si>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</si>
  <si>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</si>
  <si>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</si>
  <si>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</si>
  <si>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</si>
  <si>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</si>
  <si>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</si>
  <si>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</si>
  <si>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</si>
  <si>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</si>
  <si>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</si>
  <si>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</si>
  <si>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</si>
  <si>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</si>
  <si>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</si>
  <si>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</si>
  <si>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</si>
  <si>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</si>
  <si>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</si>
  <si>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</si>
  <si>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</si>
  <si>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</si>
  <si>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</si>
  <si>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</si>
  <si>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</si>
  <si>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</si>
  <si>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</si>
  <si>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</si>
  <si>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</si>
  <si>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</si>
  <si>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</si>
  <si>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</si>
  <si>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</si>
  <si>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</si>
  <si>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</si>
  <si>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</si>
  <si>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</si>
  <si>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</si>
  <si>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</si>
  <si>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</si>
  <si>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</si>
  <si>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</si>
  <si>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</si>
  <si>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</si>
  <si>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</si>
  <si>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</si>
  <si>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</si>
  <si>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</si>
  <si>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</si>
  <si>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</si>
  <si>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</si>
  <si>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</si>
  <si>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</si>
  <si>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</si>
  <si>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</si>
  <si>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</si>
  <si>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</si>
  <si>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</si>
  <si>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</si>
  <si>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</si>
  <si>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</si>
  <si>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</si>
  <si>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</si>
  <si>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</si>
  <si>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</si>
  <si>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</si>
  <si>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</si>
  <si>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</si>
  <si>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</si>
  <si>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</si>
  <si>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</si>
  <si>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</si>
  <si>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</si>
  <si>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</si>
  <si>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</si>
  <si>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</si>
  <si>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</si>
  <si>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</si>
  <si>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</si>
  <si>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</si>
  <si>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</si>
  <si>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</si>
  <si>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</si>
  <si>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</si>
  <si>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</si>
  <si>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</si>
  <si>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</si>
  <si>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</si>
  <si>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</si>
  <si>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</si>
  <si>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</si>
  <si>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</si>
  <si>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</si>
  <si>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</si>
  <si>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</si>
  <si>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</si>
  <si>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</si>
  <si>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</si>
  <si>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</si>
  <si>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</si>
  <si>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</si>
  <si>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</si>
  <si>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</si>
  <si>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</si>
  <si>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</si>
  <si>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</si>
  <si>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</si>
  <si>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</si>
  <si>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</si>
  <si>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</si>
  <si>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</si>
  <si>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</si>
  <si>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</si>
  <si>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</si>
  <si>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</si>
  <si>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</si>
  <si>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</si>
  <si>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</si>
  <si>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</si>
  <si>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</si>
  <si>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</si>
  <si>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</si>
  <si>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</si>
  <si>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</si>
  <si>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</si>
  <si>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</si>
  <si>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</si>
  <si>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</si>
  <si>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</si>
  <si>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</si>
  <si>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</si>
  <si>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</si>
  <si>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</si>
  <si>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</si>
  <si>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</si>
  <si>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</si>
  <si>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</si>
  <si>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</si>
  <si>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</si>
  <si>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</si>
  <si>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</si>
  <si>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</si>
  <si>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</si>
  <si>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</si>
  <si>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</si>
  <si>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</si>
  <si>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</si>
  <si>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</si>
  <si>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</si>
  <si>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</si>
  <si>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</si>
  <si>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</si>
  <si>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</si>
  <si>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</si>
  <si>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</si>
  <si>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</si>
  <si>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</si>
  <si>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</si>
  <si>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</si>
  <si>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</si>
  <si>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</si>
  <si>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</si>
  <si>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</si>
  <si>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</si>
  <si>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</si>
  <si>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</si>
  <si>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</si>
  <si>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</si>
  <si>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</si>
  <si>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</si>
  <si>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</si>
  <si>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</si>
  <si>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</si>
  <si>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</si>
  <si>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</si>
  <si>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</si>
  <si>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</si>
  <si>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</si>
  <si>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</si>
  <si>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</si>
  <si>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</si>
  <si>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</si>
  <si>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</si>
  <si>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</si>
  <si>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</si>
  <si>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</si>
  <si>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</si>
  <si>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</si>
  <si>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</si>
  <si>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</si>
  <si>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</si>
  <si>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</si>
  <si>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</si>
  <si>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</si>
  <si>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</si>
  <si>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</si>
  <si>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</si>
  <si>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</si>
  <si>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</si>
  <si>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</si>
  <si>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</si>
  <si>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</si>
  <si>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</si>
  <si>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</si>
  <si>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</si>
  <si>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</si>
  <si>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</si>
  <si>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</si>
  <si>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</si>
  <si>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</si>
  <si>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</si>
  <si>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</si>
  <si>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</si>
  <si>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</si>
  <si>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</si>
  <si>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</si>
  <si>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</si>
  <si>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</si>
  <si>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</si>
  <si>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</si>
  <si>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</si>
  <si>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</si>
  <si>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</si>
  <si>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</si>
  <si>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</si>
  <si>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</si>
  <si>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</si>
  <si>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</si>
  <si>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</si>
  <si>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</si>
  <si>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</si>
  <si>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</si>
  <si>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</si>
  <si>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</si>
  <si>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</si>
  <si>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</si>
  <si>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</si>
  <si>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</si>
  <si>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</si>
  <si>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</si>
  <si>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</si>
  <si>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</si>
  <si>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</si>
  <si>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</si>
  <si>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</si>
  <si>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</si>
  <si>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</si>
  <si>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</si>
  <si>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</si>
  <si>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</si>
  <si>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</si>
  <si>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</si>
  <si>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</si>
  <si>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</si>
  <si>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</si>
  <si>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</si>
  <si>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</si>
  <si>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</si>
  <si>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</si>
  <si>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</si>
  <si>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</si>
  <si>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</si>
  <si>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</si>
  <si>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</si>
  <si>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</si>
  <si>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</si>
  <si>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</si>
  <si>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</si>
  <si>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</si>
  <si>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</si>
  <si>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</si>
  <si>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</si>
  <si>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</si>
  <si>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</si>
  <si>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</si>
  <si>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</si>
  <si>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</si>
  <si>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</si>
  <si>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</si>
  <si>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</si>
  <si>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</si>
  <si>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</si>
  <si>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</si>
  <si>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</si>
  <si>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</si>
  <si>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</si>
  <si>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</si>
  <si>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</si>
  <si>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</si>
  <si>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</si>
  <si>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</si>
  <si>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</si>
  <si>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</si>
  <si>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</si>
  <si>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</si>
  <si>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</si>
  <si>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</si>
  <si>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</si>
  <si>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</si>
  <si>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</si>
  <si>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</si>
  <si>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</si>
  <si>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</si>
  <si>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</si>
  <si>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</si>
  <si>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</si>
  <si>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</si>
  <si>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</si>
  <si>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</si>
  <si>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</si>
  <si>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</si>
  <si>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</si>
  <si>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</si>
  <si>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</si>
  <si>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</si>
  <si>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</si>
  <si>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</si>
  <si>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</si>
  <si>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</si>
  <si>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</si>
  <si>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</si>
  <si>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</si>
  <si>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</si>
  <si>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</si>
  <si>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</si>
  <si>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</si>
  <si>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</si>
  <si>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</si>
  <si>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</si>
  <si>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</si>
  <si>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</si>
  <si>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</si>
  <si>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</si>
  <si>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</si>
  <si>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</si>
  <si>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</si>
  <si>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</si>
  <si>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</si>
  <si>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</si>
  <si>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</si>
  <si>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</si>
  <si>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</si>
  <si>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</si>
  <si>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</si>
  <si>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</si>
  <si>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</si>
  <si>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</si>
  <si>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</si>
  <si>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</si>
  <si>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</si>
  <si>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</si>
  <si>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</si>
  <si>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</si>
  <si>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</si>
  <si>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</si>
  <si>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</si>
  <si>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</si>
  <si>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</si>
  <si>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</si>
  <si>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</si>
  <si>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</si>
  <si>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</si>
  <si>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</si>
  <si>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</si>
  <si>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</si>
  <si>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</si>
  <si>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</si>
  <si>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</si>
  <si>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</si>
  <si>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</si>
  <si>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</si>
  <si>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</si>
  <si>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</si>
  <si>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</si>
  <si>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</si>
  <si>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</si>
  <si>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</si>
  <si>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</si>
  <si>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</si>
  <si>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</si>
  <si>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</si>
  <si>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</si>
  <si>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</si>
  <si>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</si>
  <si>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</si>
  <si>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</si>
  <si>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</si>
  <si>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</si>
  <si>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</si>
  <si>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</si>
  <si>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</si>
  <si>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</si>
  <si>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</si>
  <si>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</si>
  <si>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</si>
  <si>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</si>
  <si>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</si>
  <si>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</si>
  <si>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</si>
  <si>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</si>
  <si>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</si>
  <si>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</si>
  <si>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</si>
  <si>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</si>
  <si>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</si>
  <si>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</si>
  <si>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</si>
  <si>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</si>
  <si>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</si>
  <si>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</si>
  <si>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</si>
  <si>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</si>
  <si>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</si>
  <si>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</si>
  <si>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</si>
  <si>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</si>
  <si>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</si>
  <si>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</si>
  <si>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</si>
  <si>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</si>
  <si>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</si>
  <si>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</si>
  <si>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</si>
  <si>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</si>
  <si>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</si>
  <si>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</si>
  <si>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</si>
  <si>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</si>
  <si>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</si>
  <si>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</si>
  <si>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</si>
  <si>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</si>
  <si>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</si>
  <si>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</si>
  <si>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</si>
  <si>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</si>
  <si>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</si>
  <si>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</si>
  <si>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</si>
  <si>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</si>
  <si>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</si>
  <si>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</si>
  <si>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</si>
  <si>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</si>
  <si>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</si>
  <si>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</si>
  <si>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</si>
  <si>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</si>
  <si>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</si>
  <si>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</si>
  <si>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</si>
  <si>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</si>
  <si>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</si>
  <si>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</si>
  <si>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</si>
  <si>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</si>
  <si>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</si>
  <si>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</si>
  <si>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</si>
  <si>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</si>
  <si>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</si>
  <si>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</si>
  <si>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</si>
  <si>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</si>
  <si>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</si>
  <si>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</si>
  <si>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</si>
  <si>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</si>
  <si>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</si>
  <si>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</si>
  <si>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</si>
  <si>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</si>
  <si>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</si>
  <si>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</si>
  <si>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</si>
  <si>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</si>
  <si>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</si>
  <si>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</si>
  <si>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</si>
  <si>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</si>
  <si>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</si>
  <si>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</si>
  <si>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</si>
  <si>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</si>
  <si>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</si>
  <si>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</si>
  <si>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</si>
  <si>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</si>
  <si>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</si>
  <si>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</si>
  <si>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</si>
  <si>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</si>
  <si>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</si>
  <si>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</si>
  <si>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</si>
  <si>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</si>
  <si>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</si>
  <si>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</si>
  <si>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</si>
  <si>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</si>
  <si>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</si>
  <si>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</si>
  <si>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</si>
  <si>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</si>
  <si>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</si>
  <si>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</si>
  <si>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</si>
  <si>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</si>
  <si>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</si>
  <si>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</si>
  <si>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</si>
  <si>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</si>
  <si>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</si>
  <si>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</si>
  <si>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</si>
  <si>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</si>
  <si>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</si>
  <si>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</si>
  <si>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</si>
  <si>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</si>
  <si>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</si>
  <si>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</si>
  <si>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</si>
  <si>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</si>
  <si>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</si>
  <si>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</si>
  <si>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</si>
  <si>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</si>
  <si>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</si>
  <si>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</si>
  <si>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</si>
  <si>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</si>
  <si>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</si>
  <si>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</si>
  <si>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</si>
  <si>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</si>
  <si>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</si>
  <si>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</si>
  <si>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</si>
  <si>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</si>
  <si>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</si>
  <si>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</si>
  <si>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</si>
  <si>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</si>
  <si>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</si>
  <si>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</si>
  <si>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</si>
  <si>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</si>
  <si>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</si>
  <si>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</si>
  <si>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</si>
  <si>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</si>
  <si>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</si>
  <si>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</si>
  <si>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</si>
  <si>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</si>
  <si>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</si>
  <si>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</si>
  <si>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</si>
  <si>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</si>
  <si>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</si>
  <si>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</si>
  <si>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</si>
  <si>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</si>
  <si>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</si>
  <si>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</si>
  <si>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</si>
  <si>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</si>
  <si>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</si>
  <si>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</si>
  <si>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</si>
  <si>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</si>
  <si>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</si>
  <si>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</si>
  <si>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</si>
  <si>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</si>
  <si>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</si>
  <si>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</si>
  <si>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</si>
  <si>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</si>
  <si>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</si>
  <si>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</si>
  <si>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</si>
  <si>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</si>
  <si>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</si>
  <si>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</si>
  <si>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</si>
  <si>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</si>
  <si>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</si>
  <si>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</si>
  <si>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</si>
  <si>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</si>
  <si>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</si>
  <si>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</si>
  <si>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</si>
  <si>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</si>
  <si>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</si>
  <si>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</si>
  <si>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</si>
  <si>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</si>
  <si>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</si>
  <si>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</si>
  <si>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</si>
  <si>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</si>
  <si>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</si>
  <si>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</si>
  <si>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</si>
  <si>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</si>
  <si>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</si>
  <si>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</si>
  <si>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</si>
  <si>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</si>
  <si>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</si>
  <si>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</si>
  <si>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</si>
  <si>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</si>
  <si>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</si>
  <si>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</si>
  <si>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</si>
  <si>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</si>
  <si>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</si>
  <si>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</si>
  <si>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</si>
  <si>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</si>
  <si>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</si>
  <si>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</si>
  <si>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</si>
  <si>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</si>
  <si>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</si>
  <si>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</si>
  <si>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</si>
  <si>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</si>
  <si>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</si>
  <si>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</si>
  <si>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</si>
  <si>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</si>
  <si>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</si>
  <si>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</si>
  <si>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</si>
  <si>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</si>
  <si>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</si>
  <si>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</si>
  <si>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</si>
  <si>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</si>
  <si>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</si>
  <si>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</si>
  <si>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</si>
  <si>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</si>
  <si>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</si>
  <si>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</si>
  <si>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</si>
  <si>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</si>
  <si>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</si>
  <si>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</si>
  <si>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</si>
  <si>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</si>
  <si>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</si>
  <si>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</si>
  <si>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</si>
  <si>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</si>
  <si>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</si>
  <si>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</si>
  <si>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</si>
  <si>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</si>
  <si>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</si>
  <si>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</si>
  <si>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</si>
  <si>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</si>
  <si>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</si>
  <si>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</si>
  <si>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</si>
  <si>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</si>
  <si>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</si>
  <si>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</si>
  <si>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</si>
  <si>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</si>
  <si>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</si>
  <si>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</si>
  <si>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</si>
  <si>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</si>
  <si>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</si>
  <si>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</si>
  <si>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</si>
  <si>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</si>
  <si>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</si>
  <si>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</si>
  <si>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</si>
  <si>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</si>
  <si>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</si>
  <si>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</si>
  <si>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</si>
  <si>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</si>
  <si>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</si>
  <si>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</si>
  <si>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</si>
  <si>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</si>
  <si>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</si>
  <si>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</si>
  <si>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</si>
  <si>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</si>
  <si>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</si>
  <si>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</si>
  <si>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</si>
  <si>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</si>
  <si>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</si>
  <si>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</si>
  <si>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</si>
  <si>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</si>
  <si>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</si>
  <si>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</si>
  <si>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</si>
  <si>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</si>
  <si>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</si>
  <si>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</si>
  <si>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</si>
  <si>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</si>
  <si>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</si>
  <si>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</si>
  <si>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</si>
  <si>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</si>
  <si>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</si>
  <si>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</si>
  <si>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</si>
  <si>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</si>
  <si>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</si>
  <si>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</si>
  <si>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</si>
  <si>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</si>
  <si>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</si>
  <si>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</si>
  <si>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</si>
  <si>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</si>
  <si>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</si>
  <si>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</si>
  <si>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</si>
  <si>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</si>
  <si>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</si>
  <si>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</si>
  <si>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</si>
  <si>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</si>
  <si>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</si>
  <si>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</si>
  <si>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</si>
  <si>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</si>
  <si>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</si>
  <si>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</si>
  <si>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</si>
  <si>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</si>
  <si>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</si>
  <si>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</si>
  <si>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</si>
  <si>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</si>
  <si>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</si>
  <si>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</si>
  <si>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</si>
  <si>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</si>
  <si>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</si>
  <si>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</si>
  <si>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</si>
  <si>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</si>
  <si>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</si>
  <si>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</si>
  <si>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</si>
  <si>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</si>
  <si>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</si>
  <si>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</si>
  <si>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</si>
  <si>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</si>
  <si>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</si>
  <si>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</si>
  <si>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</si>
  <si>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</si>
  <si>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</si>
  <si>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</si>
  <si>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</si>
  <si>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</si>
  <si>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</si>
  <si>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</si>
  <si>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</si>
  <si>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</si>
  <si>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</si>
  <si>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</si>
  <si>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</si>
  <si>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</si>
  <si>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</si>
  <si>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</si>
  <si>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</si>
  <si>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</si>
  <si>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</si>
  <si>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</si>
  <si>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</si>
  <si>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</si>
  <si>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</si>
  <si>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</si>
  <si>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</si>
  <si>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</si>
  <si>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</si>
  <si>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</si>
  <si>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</si>
  <si>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</si>
  <si>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</si>
  <si>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</si>
  <si>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</si>
  <si>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</si>
  <si>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</si>
  <si>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</si>
  <si>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</si>
  <si>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</si>
  <si>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</si>
  <si>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</si>
  <si>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</si>
  <si>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</si>
  <si>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</si>
  <si>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</si>
  <si>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</si>
  <si>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</si>
  <si>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</si>
  <si>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</si>
  <si>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</si>
  <si>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</si>
  <si>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</si>
  <si>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</si>
  <si>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</si>
  <si>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</si>
  <si>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</si>
  <si>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</si>
  <si>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</si>
  <si>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</si>
  <si>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</si>
  <si>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</si>
  <si>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</si>
  <si>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</si>
  <si>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</si>
  <si>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</si>
  <si>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</si>
  <si>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</si>
  <si>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</si>
  <si>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</si>
  <si>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</si>
  <si>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</si>
  <si>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</si>
  <si>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</si>
  <si>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</si>
  <si>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</si>
  <si>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</si>
  <si>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</si>
  <si>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</si>
  <si>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</si>
  <si>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</si>
  <si>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</si>
  <si>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</si>
  <si>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</si>
  <si>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</si>
  <si>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</si>
  <si>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</si>
  <si>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</si>
  <si>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</si>
  <si>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</si>
  <si>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</si>
  <si>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</si>
  <si>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</si>
  <si>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</si>
  <si>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</si>
  <si>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</si>
  <si>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</si>
  <si>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</si>
  <si>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</si>
  <si>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</si>
  <si>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</si>
  <si>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</si>
  <si>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</si>
  <si>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</si>
  <si>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</si>
  <si>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</si>
  <si>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</si>
  <si>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</si>
  <si>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</si>
  <si>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</si>
  <si>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</si>
  <si>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</si>
  <si>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</si>
  <si>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</si>
  <si>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</si>
  <si>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</si>
  <si>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</si>
  <si>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</si>
  <si>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</si>
  <si>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</si>
  <si>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</si>
  <si>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</si>
  <si>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</si>
  <si>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</si>
  <si>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</si>
  <si>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</si>
  <si>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</si>
  <si>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</si>
  <si>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</si>
  <si>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</si>
  <si>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</si>
  <si>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</si>
  <si>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</si>
  <si>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</si>
  <si>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</si>
  <si>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</si>
  <si>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</si>
  <si>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</si>
  <si>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</si>
  <si>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</si>
  <si>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</si>
  <si>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</si>
  <si>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</si>
  <si>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</si>
  <si>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</si>
  <si>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</si>
  <si>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</si>
  <si>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</si>
  <si>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</si>
  <si>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</si>
  <si>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</si>
  <si>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</si>
  <si>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</si>
  <si>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</si>
  <si>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</si>
  <si>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</si>
  <si>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</si>
  <si>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</si>
  <si>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</si>
  <si>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</si>
  <si>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</si>
  <si>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</si>
  <si>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</si>
  <si>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</si>
  <si>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</si>
  <si>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</si>
  <si>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</si>
  <si>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</si>
  <si>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</si>
  <si>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</si>
  <si>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</si>
  <si>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</si>
  <si>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</si>
  <si>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</si>
  <si>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</si>
  <si>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</si>
  <si>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</si>
  <si>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</si>
  <si>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</si>
  <si>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</si>
  <si>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</si>
  <si>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</si>
  <si>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</si>
  <si>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</si>
  <si>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</si>
  <si>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</si>
  <si>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</si>
  <si>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</si>
  <si>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</si>
  <si>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</si>
  <si>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</si>
  <si>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</si>
  <si>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</si>
  <si>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</si>
  <si>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</si>
  <si>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</si>
  <si>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</si>
  <si>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</si>
  <si>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</si>
  <si>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</si>
  <si>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</si>
  <si>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</si>
  <si>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</si>
  <si>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</si>
  <si>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</si>
  <si>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</si>
  <si>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</si>
  <si>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</si>
  <si>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</si>
  <si>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</si>
  <si>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</si>
  <si>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</si>
  <si>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</si>
  <si>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</si>
  <si>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</si>
  <si>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</si>
  <si>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</si>
  <si>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</si>
  <si>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</si>
  <si>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</si>
  <si>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</si>
  <si>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</si>
  <si>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</si>
  <si>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</si>
  <si>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</si>
  <si>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</si>
  <si>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</si>
  <si>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</si>
  <si>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</si>
  <si>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</si>
  <si>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</si>
  <si>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</si>
  <si>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</si>
  <si>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</si>
  <si>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</si>
  <si>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</si>
  <si>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</si>
  <si>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</si>
  <si>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</si>
  <si>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</si>
  <si>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</si>
  <si>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</si>
  <si>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</si>
  <si>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</si>
  <si>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</si>
  <si>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</si>
  <si>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</si>
  <si>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</si>
  <si>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</si>
  <si>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</si>
  <si>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</si>
  <si>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</si>
  <si>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</si>
  <si>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</si>
  <si>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</si>
  <si>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</si>
  <si>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</si>
  <si>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</si>
  <si>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</si>
  <si>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</si>
  <si>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</si>
  <si>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</si>
  <si>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</si>
  <si>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</si>
  <si>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</si>
  <si>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</si>
  <si>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</si>
  <si>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</si>
  <si>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</si>
  <si>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</si>
  <si>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</si>
  <si>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</si>
  <si>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</si>
  <si>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</si>
  <si>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</si>
  <si>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</si>
  <si>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</si>
  <si>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</si>
  <si>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</si>
  <si>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</si>
  <si>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</si>
  <si>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</si>
  <si>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</si>
  <si>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</si>
  <si>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</si>
  <si>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</si>
  <si>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</si>
  <si>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</si>
  <si>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</si>
  <si>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</si>
  <si>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</si>
  <si>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</si>
  <si>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</si>
  <si>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</si>
  <si>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</si>
  <si>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</si>
  <si>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</si>
  <si>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</si>
  <si>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</si>
  <si>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</si>
  <si>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</si>
  <si>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</si>
  <si>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</si>
  <si>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</si>
  <si>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</si>
  <si>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</si>
  <si>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</si>
  <si>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</si>
  <si>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</si>
  <si>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</si>
  <si>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</si>
  <si>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</si>
  <si>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</si>
  <si>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</si>
  <si>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</si>
  <si>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</si>
  <si>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</si>
  <si>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</si>
  <si>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</si>
  <si>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</si>
  <si>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</si>
  <si>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</si>
  <si>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</si>
  <si>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</si>
  <si>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</si>
  <si>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</si>
  <si>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</si>
  <si>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</si>
  <si>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</si>
  <si>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</si>
  <si>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</si>
  <si>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</si>
  <si>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</si>
  <si>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</si>
  <si>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</si>
  <si>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</si>
  <si>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</si>
  <si>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</si>
  <si>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</si>
  <si>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</si>
  <si>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</si>
  <si>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</si>
  <si>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</si>
  <si>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</si>
  <si>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</si>
  <si>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</si>
  <si>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</si>
  <si>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</si>
  <si>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</si>
  <si>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</si>
  <si>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</si>
  <si>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</si>
  <si>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</si>
  <si>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</si>
  <si>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</si>
  <si>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</si>
  <si>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</si>
  <si>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</si>
  <si>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</si>
  <si>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</si>
  <si>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</si>
  <si>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</si>
  <si>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</si>
  <si>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</si>
  <si>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</si>
  <si>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</si>
  <si>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</si>
  <si>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</si>
  <si>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</si>
  <si>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</si>
  <si>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</si>
  <si>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</si>
  <si>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</si>
  <si>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</si>
  <si>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</si>
  <si>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</si>
  <si>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</si>
  <si>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</si>
  <si>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</si>
  <si>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</si>
  <si>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</si>
  <si>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</si>
  <si>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</si>
  <si>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</si>
  <si>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</si>
  <si>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</si>
  <si>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</si>
  <si>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</si>
  <si>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</si>
  <si>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</si>
  <si>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</si>
  <si>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</si>
  <si>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</si>
  <si>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</si>
  <si>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</si>
  <si>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</si>
  <si>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</si>
  <si>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</si>
  <si>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</si>
  <si>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</si>
  <si>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</si>
  <si>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</si>
  <si>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</si>
  <si>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</si>
  <si>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</si>
  <si>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</si>
  <si>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</si>
  <si>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</si>
  <si>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</si>
  <si>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</si>
  <si>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</si>
  <si>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</si>
  <si>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</si>
  <si>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</si>
  <si>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</si>
  <si>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</si>
  <si>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</si>
  <si>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</si>
  <si>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</si>
  <si>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</si>
  <si>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</si>
  <si>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</si>
  <si>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</si>
  <si>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</si>
  <si>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</si>
  <si>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</si>
  <si>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</si>
  <si>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</si>
  <si>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</si>
  <si>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</si>
  <si>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</si>
  <si>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</si>
  <si>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</si>
  <si>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</si>
  <si>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</si>
  <si>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</si>
  <si>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</si>
  <si>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</si>
  <si>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</si>
  <si>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</si>
  <si>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</si>
  <si>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</si>
  <si>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</si>
  <si>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</si>
  <si>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</si>
  <si>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</si>
  <si>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</si>
  <si>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</si>
  <si>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</si>
  <si>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</si>
  <si>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</si>
  <si>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</si>
  <si>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</si>
  <si>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</si>
  <si>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</si>
  <si>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</si>
  <si>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</si>
  <si>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</si>
  <si>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</si>
  <si>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</si>
  <si>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</si>
  <si>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</si>
  <si>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</si>
  <si>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</si>
  <si>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</si>
  <si>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</si>
  <si>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</si>
  <si>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</si>
  <si>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</si>
  <si>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</si>
  <si>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</si>
  <si>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</si>
  <si>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</si>
  <si>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</si>
  <si>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</si>
  <si>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</si>
  <si>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</si>
  <si>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</si>
  <si>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</si>
  <si>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</si>
  <si>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</si>
  <si>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</si>
  <si>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</si>
  <si>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</si>
  <si>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</si>
  <si>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</si>
  <si>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</si>
  <si>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</si>
  <si>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</si>
  <si>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</si>
  <si>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</si>
  <si>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</si>
  <si>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</si>
  <si>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</si>
  <si>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</si>
  <si>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</si>
  <si>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</si>
  <si>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</si>
  <si>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</si>
  <si>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</si>
  <si>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</si>
  <si>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</si>
  <si>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</si>
  <si>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</si>
  <si>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</si>
  <si>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</si>
  <si>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</si>
  <si>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</si>
  <si>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</si>
  <si>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</si>
  <si>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</si>
  <si>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</si>
  <si>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</si>
  <si>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</si>
  <si>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</si>
  <si>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</si>
  <si>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</si>
  <si>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</si>
  <si>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</si>
  <si>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</si>
  <si>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</si>
  <si>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</si>
  <si>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</si>
  <si>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</si>
  <si>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</si>
  <si>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</si>
  <si>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</si>
  <si>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</si>
  <si>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</si>
  <si>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</si>
  <si>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</si>
  <si>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</si>
  <si>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</si>
  <si>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</si>
  <si>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</si>
  <si>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</si>
  <si>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</si>
  <si>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</si>
  <si>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</si>
  <si>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</si>
  <si>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</si>
  <si>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</si>
  <si>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</si>
  <si>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</si>
  <si>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</si>
  <si>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</si>
  <si>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</si>
  <si>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</si>
  <si>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</si>
  <si>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</si>
  <si>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</si>
  <si>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</si>
  <si>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</si>
  <si>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</si>
  <si>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</si>
  <si>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</si>
  <si>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</si>
  <si>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</si>
  <si>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</si>
  <si>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</si>
  <si>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</si>
  <si>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</si>
  <si>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</si>
  <si>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</si>
  <si>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</si>
  <si>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</si>
  <si>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</si>
  <si>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</si>
  <si>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</si>
  <si>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</si>
  <si>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</si>
  <si>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</si>
  <si>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</si>
  <si>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</si>
  <si>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</si>
  <si>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</si>
  <si>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</si>
  <si>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</si>
  <si>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</si>
  <si>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</si>
  <si>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</si>
  <si>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</si>
  <si>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</si>
  <si>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</si>
  <si>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</si>
  <si>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</si>
  <si>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</si>
  <si>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</si>
  <si>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</si>
  <si>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</si>
  <si>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</si>
  <si>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</si>
  <si>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</si>
  <si>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</si>
  <si>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</si>
  <si>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</si>
  <si>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</si>
  <si>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</si>
  <si>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</si>
  <si>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</si>
  <si>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</si>
  <si>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</si>
  <si>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</si>
  <si>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</si>
  <si>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</si>
  <si>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</si>
  <si>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</si>
  <si>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</si>
  <si>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</si>
  <si>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</si>
  <si>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</si>
  <si>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</si>
  <si>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</si>
  <si>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</si>
  <si>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</si>
  <si>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</si>
  <si>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</si>
  <si>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</si>
  <si>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</si>
  <si>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</si>
  <si>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</si>
  <si>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</si>
  <si>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</si>
  <si>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</si>
  <si>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</si>
  <si>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</si>
  <si>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</si>
  <si>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</si>
  <si>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</si>
  <si>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</si>
  <si>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</si>
  <si>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</si>
  <si>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</si>
  <si>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</si>
  <si>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</si>
  <si>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</si>
  <si>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</si>
  <si>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</si>
  <si>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</si>
  <si>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</si>
  <si>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</si>
  <si>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</si>
  <si>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</si>
  <si>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</si>
  <si>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</si>
  <si>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</si>
  <si>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</si>
  <si>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</si>
  <si>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</si>
  <si>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</si>
  <si>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</si>
  <si>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</si>
  <si>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</si>
  <si>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</si>
  <si>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</si>
  <si>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</si>
  <si>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</si>
  <si>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</si>
  <si>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</si>
  <si>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</si>
  <si>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</si>
  <si>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</si>
  <si>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</si>
  <si>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</si>
  <si>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</si>
  <si>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</si>
  <si>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</si>
  <si>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</si>
  <si>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</si>
  <si>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</si>
  <si>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</si>
  <si>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</si>
  <si>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</si>
  <si>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</si>
  <si>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</si>
  <si>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</si>
  <si>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</si>
  <si>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</si>
  <si>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</si>
  <si>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</si>
  <si>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</si>
  <si>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</si>
  <si>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</si>
  <si>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</si>
  <si>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</si>
  <si>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</si>
  <si>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</si>
  <si>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</si>
  <si>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</si>
  <si>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</si>
  <si>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</si>
  <si>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</si>
  <si>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</si>
  <si>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</si>
  <si>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</si>
  <si>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</si>
  <si>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</si>
  <si>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</si>
  <si>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</si>
  <si>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</si>
  <si>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</si>
  <si>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</si>
  <si>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</si>
  <si>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</si>
  <si>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</si>
  <si>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</si>
  <si>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</si>
  <si>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</si>
  <si>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</si>
  <si>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</si>
  <si>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</si>
  <si>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</si>
  <si>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</si>
  <si>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</si>
  <si>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</si>
  <si>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</si>
  <si>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</si>
  <si>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</si>
  <si>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</si>
  <si>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</si>
  <si>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</si>
  <si>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</si>
  <si>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</si>
  <si>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</si>
  <si>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</si>
  <si>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</si>
  <si>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</si>
  <si>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</si>
  <si>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</si>
  <si>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</si>
  <si>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</si>
  <si>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</si>
  <si>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</si>
  <si>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</si>
  <si>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</si>
  <si>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</si>
  <si>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</si>
  <si>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</si>
  <si>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</si>
  <si>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</si>
  <si>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</si>
  <si>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</si>
  <si>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</si>
  <si>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</si>
  <si>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</si>
  <si>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</si>
  <si>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</si>
  <si>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</si>
  <si>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</si>
  <si>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</si>
  <si>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</si>
  <si>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</si>
  <si>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</si>
  <si>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</si>
  <si>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</si>
  <si>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</si>
  <si>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</si>
  <si>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</si>
  <si>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</si>
  <si>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</si>
  <si>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</si>
  <si>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</si>
  <si>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</si>
  <si>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</si>
  <si>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</si>
  <si>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</si>
  <si>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</si>
  <si>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</si>
  <si>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</si>
  <si>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</si>
  <si>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</si>
  <si>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</si>
  <si>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</si>
  <si>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</si>
  <si>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</si>
  <si>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</si>
  <si>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</si>
  <si>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</si>
  <si>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</si>
  <si>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</si>
  <si>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</si>
  <si>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</si>
  <si>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</si>
  <si>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</si>
  <si>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</si>
  <si>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</si>
  <si>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</si>
  <si>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</si>
  <si>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</si>
  <si>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</si>
  <si>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</si>
  <si>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</si>
  <si>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</si>
  <si>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</si>
  <si>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</si>
  <si>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</si>
  <si>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</si>
  <si>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</si>
  <si>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</si>
  <si>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</si>
  <si>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</si>
  <si>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</si>
  <si>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</si>
  <si>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</si>
  <si>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</si>
  <si>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</si>
  <si>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</si>
  <si>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</si>
  <si>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</si>
  <si>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</si>
  <si>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</si>
  <si>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</si>
  <si>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</si>
  <si>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</si>
  <si>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</si>
  <si>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</si>
  <si>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</si>
  <si>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</si>
  <si>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</si>
  <si>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</si>
  <si>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</si>
  <si>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</si>
  <si>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</si>
  <si>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</si>
  <si>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</si>
  <si>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</si>
  <si>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</si>
  <si>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</si>
  <si>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</si>
  <si>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</si>
  <si>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</si>
  <si>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</si>
  <si>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</si>
  <si>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</si>
  <si>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</si>
  <si>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</si>
  <si>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</si>
  <si>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</si>
  <si>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</si>
  <si>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</si>
  <si>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</si>
  <si>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</si>
  <si>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</si>
  <si>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</si>
  <si>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</si>
  <si>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</si>
  <si>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</si>
  <si>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</si>
  <si>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</si>
  <si>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</si>
  <si>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</si>
  <si>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</si>
  <si>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</si>
  <si>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</si>
  <si>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</si>
  <si>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</si>
  <si>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</si>
  <si>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</si>
  <si>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</si>
  <si>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</si>
  <si>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</si>
  <si>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</si>
  <si>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</si>
  <si>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</si>
  <si>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</si>
  <si>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</si>
  <si>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</si>
  <si>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</si>
  <si>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</si>
  <si>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</si>
  <si>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</si>
  <si>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</si>
  <si>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</si>
  <si>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</si>
  <si>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</si>
  <si>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</si>
  <si>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</si>
  <si>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</si>
  <si>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</si>
  <si>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</si>
  <si>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</si>
  <si>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</si>
  <si>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</si>
  <si>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</si>
  <si>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</si>
  <si>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</si>
  <si>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</si>
  <si>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</si>
  <si>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</si>
  <si>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</si>
  <si>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</si>
  <si>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</si>
  <si>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</si>
  <si>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</si>
  <si>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</si>
  <si>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</si>
  <si>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</si>
  <si>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</si>
  <si>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</si>
  <si>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</si>
  <si>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</si>
  <si>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</si>
  <si>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</si>
  <si>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</si>
  <si>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</si>
  <si>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</si>
  <si>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</si>
  <si>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</si>
  <si>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</si>
  <si>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</si>
  <si>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</si>
  <si>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</si>
  <si>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</si>
  <si>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</si>
  <si>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</si>
  <si>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</si>
  <si>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</si>
  <si>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</si>
  <si>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</si>
  <si>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</si>
  <si>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</si>
  <si>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</si>
  <si>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</si>
  <si>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</si>
  <si>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</si>
  <si>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</si>
  <si>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</si>
  <si>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</si>
  <si>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</si>
  <si>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</si>
  <si>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</si>
  <si>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</si>
  <si>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</si>
  <si>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</si>
  <si>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</si>
  <si>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</si>
  <si>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</si>
  <si>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</si>
  <si>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</si>
  <si>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</si>
  <si>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</si>
  <si>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</si>
  <si>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</si>
  <si>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</si>
  <si>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</si>
  <si>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</si>
  <si>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</si>
  <si>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</si>
  <si>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</si>
  <si>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</si>
  <si>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</si>
  <si>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</si>
  <si>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</si>
  <si>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</si>
  <si>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</si>
  <si>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</si>
  <si>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</si>
  <si>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</si>
  <si>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</si>
  <si>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</si>
  <si>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</si>
  <si>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</si>
  <si>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</si>
  <si>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</si>
  <si>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</si>
  <si>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</si>
  <si>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</si>
  <si>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</si>
  <si>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</si>
  <si>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</si>
  <si>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</si>
  <si>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</si>
  <si>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</si>
  <si>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</si>
  <si>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</si>
  <si>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</si>
  <si>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</si>
  <si>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</si>
  <si>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</si>
  <si>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</si>
  <si>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</si>
  <si>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</si>
  <si>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</si>
  <si>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</si>
  <si>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</si>
  <si>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</si>
  <si>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</si>
  <si>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</si>
  <si>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</si>
  <si>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</si>
  <si>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</si>
  <si>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</si>
  <si>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</si>
  <si>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</si>
  <si>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</si>
  <si>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</si>
  <si>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</si>
  <si>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</si>
  <si>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</si>
  <si>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</si>
  <si>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</si>
  <si>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</si>
  <si>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</si>
  <si>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</si>
  <si>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</si>
  <si>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</si>
  <si>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</si>
  <si>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</si>
  <si>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</si>
  <si>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</si>
  <si>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</si>
  <si>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</si>
  <si>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</si>
  <si>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</si>
  <si>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</si>
  <si>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</si>
  <si>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</si>
  <si>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</si>
  <si>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</si>
  <si>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</si>
  <si>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</si>
  <si>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</si>
  <si>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</si>
  <si>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</si>
  <si>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</si>
  <si>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</si>
  <si>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</si>
  <si>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</si>
  <si>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</si>
  <si>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</si>
  <si>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</si>
  <si>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</si>
  <si>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</si>
  <si>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</si>
  <si>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</si>
  <si>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</si>
  <si>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</si>
  <si>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</si>
  <si>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</si>
  <si>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</si>
  <si>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</si>
  <si>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</si>
  <si>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</si>
  <si>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</si>
  <si>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</si>
  <si>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</si>
  <si>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</si>
  <si>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</si>
  <si>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</si>
  <si>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</si>
  <si>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</si>
  <si>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</si>
  <si>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</si>
  <si>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</si>
  <si>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</si>
  <si>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</si>
  <si>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</si>
  <si>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</si>
  <si>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</si>
  <si>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</si>
  <si>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</si>
  <si>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</si>
  <si>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</si>
  <si>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</si>
  <si>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</si>
  <si>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</si>
  <si>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</si>
  <si>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</si>
  <si>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</si>
  <si>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</si>
  <si>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</si>
  <si>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</si>
  <si>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</si>
  <si>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</si>
  <si>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</si>
  <si>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</si>
  <si>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</si>
  <si>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</si>
  <si>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</si>
  <si>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</si>
  <si>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</si>
  <si>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</si>
  <si>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</si>
  <si>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</si>
  <si>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</si>
  <si>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</si>
  <si>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</si>
  <si>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</si>
  <si>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</si>
  <si>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</si>
  <si>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</si>
  <si>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</si>
  <si>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</si>
  <si>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</si>
  <si>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</si>
  <si>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</si>
  <si>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</si>
  <si>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</si>
  <si>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</si>
  <si>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</si>
  <si>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</si>
  <si>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</si>
  <si>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</si>
  <si>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</si>
  <si>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</si>
  <si>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</si>
  <si>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</si>
  <si>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</si>
  <si>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</si>
  <si>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</si>
  <si>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</si>
  <si>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</si>
  <si>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</si>
  <si>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</si>
  <si>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</si>
  <si>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</si>
  <si>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</si>
  <si>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</si>
  <si>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</si>
  <si>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</si>
  <si>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</si>
  <si>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</si>
  <si>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</si>
  <si>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</si>
  <si>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</si>
  <si>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</si>
  <si>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</si>
  <si>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</si>
  <si>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</si>
  <si>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</si>
  <si>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</si>
  <si>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</si>
  <si>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</si>
  <si>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</si>
  <si>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</si>
  <si>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</si>
  <si>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</si>
  <si>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</si>
  <si>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</si>
  <si>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</si>
  <si>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</si>
  <si>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</si>
  <si>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</si>
  <si>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</si>
  <si>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</si>
  <si>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</si>
  <si>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</si>
  <si>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</si>
  <si>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</si>
  <si>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</si>
  <si>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</si>
  <si>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</si>
  <si>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</si>
  <si>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</si>
  <si>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</si>
  <si>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</si>
  <si>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</si>
  <si>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</si>
  <si>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</si>
  <si>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</si>
  <si>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</si>
  <si>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</si>
  <si>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</si>
  <si>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</si>
  <si>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</si>
  <si>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</si>
  <si>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</si>
  <si>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</si>
  <si>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</si>
  <si>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</si>
  <si>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</si>
  <si>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</si>
  <si>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</si>
  <si>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</si>
  <si>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</si>
  <si>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</si>
  <si>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</si>
  <si>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</si>
  <si>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</si>
  <si>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</si>
  <si>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</si>
  <si>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</si>
  <si>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</si>
  <si>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</si>
  <si>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</si>
  <si>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</si>
  <si>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</si>
  <si>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</si>
  <si>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</si>
  <si>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</si>
  <si>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</si>
  <si>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</si>
  <si>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</si>
  <si>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</si>
  <si>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</si>
  <si>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</si>
  <si>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</si>
  <si>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</si>
  <si>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</si>
  <si>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</si>
  <si>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</si>
  <si>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</si>
  <si>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</si>
  <si>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</si>
  <si>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</si>
  <si>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</si>
  <si>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</si>
  <si>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</si>
  <si>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</si>
  <si>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</si>
  <si>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</si>
  <si>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</si>
  <si>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</si>
  <si>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</si>
  <si>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</si>
  <si>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</si>
  <si>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</si>
  <si>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</si>
  <si>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</si>
  <si>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</si>
  <si>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</si>
  <si>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</si>
  <si>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</si>
  <si>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</si>
  <si>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</si>
  <si>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</si>
  <si>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</si>
  <si>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</si>
  <si>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</si>
  <si>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</si>
  <si>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</si>
  <si>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</si>
  <si>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</si>
  <si>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</si>
  <si>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</si>
  <si>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</si>
  <si>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</si>
  <si>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</si>
  <si>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</si>
  <si>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</si>
  <si>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</si>
  <si>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</si>
  <si>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</si>
  <si>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</si>
  <si>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</si>
  <si>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</si>
  <si>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</si>
  <si>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</si>
  <si>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</si>
  <si>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</si>
  <si>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</si>
  <si>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</si>
  <si>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</si>
  <si>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</si>
  <si>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</si>
  <si>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</si>
  <si>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</si>
  <si>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</si>
  <si>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</si>
  <si>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</si>
  <si>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</si>
  <si>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</si>
  <si>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</si>
  <si>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</si>
  <si>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</si>
  <si>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</si>
  <si>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</si>
  <si>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</si>
  <si>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</si>
  <si>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</si>
  <si>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</si>
  <si>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</si>
  <si>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</si>
  <si>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</si>
  <si>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</si>
  <si>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</si>
  <si>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</si>
  <si>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</si>
  <si>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</si>
  <si>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</si>
  <si>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</si>
  <si>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</si>
  <si>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</si>
  <si>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</si>
  <si>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</si>
  <si>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</si>
  <si>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</si>
  <si>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</si>
  <si>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</si>
  <si>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</si>
  <si>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</si>
  <si>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</si>
  <si>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</si>
  <si>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</si>
  <si>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</si>
  <si>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</si>
  <si>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</si>
  <si>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</si>
  <si>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</si>
  <si>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</si>
  <si>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</si>
  <si>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</si>
  <si>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</si>
  <si>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</si>
  <si>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</si>
  <si>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</si>
  <si>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</si>
  <si>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</si>
  <si>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</si>
  <si>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</si>
  <si>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</si>
  <si>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</si>
  <si>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</si>
  <si>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</si>
  <si>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</si>
  <si>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</si>
  <si>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</si>
  <si>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</si>
  <si>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</si>
  <si>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</si>
  <si>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</si>
  <si>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</si>
  <si>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</si>
  <si>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</si>
  <si>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</si>
  <si>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</si>
  <si>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</si>
  <si>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</si>
  <si>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</si>
  <si>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</si>
  <si>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</si>
  <si>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</si>
  <si>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</si>
  <si>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</si>
  <si>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</si>
  <si>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</si>
  <si>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</si>
  <si>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</si>
  <si>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</si>
  <si>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</si>
  <si>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</si>
  <si>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</si>
  <si>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</si>
  <si>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</si>
  <si>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</si>
  <si>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</si>
  <si>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</si>
  <si>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</si>
  <si>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</si>
  <si>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</si>
  <si>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</si>
  <si>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</si>
  <si>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</si>
  <si>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</si>
  <si>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</si>
  <si>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</si>
  <si>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</si>
  <si>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</si>
  <si>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</si>
  <si>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</si>
  <si>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</si>
  <si>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</si>
  <si>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</si>
  <si>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</si>
  <si>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</si>
  <si>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</si>
  <si>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</si>
  <si>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</si>
  <si>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</si>
  <si>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</si>
  <si>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</si>
  <si>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</si>
  <si>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</si>
  <si>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</si>
  <si>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</si>
  <si>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</si>
  <si>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</si>
  <si>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</si>
  <si>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</si>
  <si>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</si>
  <si>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</si>
  <si>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</si>
  <si>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</si>
  <si>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</si>
  <si>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</si>
  <si>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</si>
  <si>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</si>
  <si>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</si>
  <si>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</si>
  <si>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</si>
  <si>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</si>
  <si>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</si>
  <si>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</si>
  <si>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</si>
  <si>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</si>
  <si>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</si>
  <si>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</si>
  <si>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</si>
  <si>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</si>
  <si>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</si>
  <si>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</si>
  <si>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</si>
  <si>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</si>
  <si>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</si>
  <si>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</si>
  <si>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</si>
  <si>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</si>
  <si>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</si>
  <si>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</si>
  <si>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</si>
  <si>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</si>
  <si>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</si>
  <si>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</si>
  <si>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</si>
  <si>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</si>
  <si>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</si>
  <si>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</si>
  <si>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</si>
  <si>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</si>
  <si>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</si>
  <si>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</si>
  <si>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</si>
  <si>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</si>
  <si>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</si>
  <si>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</si>
  <si>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</si>
  <si>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</si>
  <si>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</si>
  <si>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</si>
  <si>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</si>
  <si>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</si>
  <si>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</si>
  <si>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</si>
  <si>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</si>
  <si>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</si>
  <si>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</si>
  <si>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</si>
  <si>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</si>
  <si>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</si>
  <si>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</si>
  <si>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</si>
  <si>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</si>
  <si>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</si>
  <si>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</si>
  <si>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</si>
  <si>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</si>
  <si>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</si>
  <si>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</si>
  <si>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</si>
  <si>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</si>
  <si>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</si>
  <si>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</si>
  <si>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</si>
  <si>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</si>
  <si>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</si>
  <si>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</si>
  <si>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</si>
  <si>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</si>
  <si>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</si>
  <si>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</si>
  <si>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</si>
  <si>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</si>
  <si>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</si>
  <si>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</si>
  <si>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</si>
  <si>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</si>
  <si>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</si>
  <si>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</si>
  <si>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</si>
  <si>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</si>
  <si>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</si>
  <si>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</si>
  <si>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</si>
  <si>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</si>
  <si>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</si>
  <si>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</si>
  <si>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</si>
  <si>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</si>
  <si>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</si>
  <si>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</si>
  <si>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</si>
  <si>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</si>
  <si>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</si>
  <si>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</si>
  <si>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</si>
  <si>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</si>
  <si>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</si>
  <si>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</si>
  <si>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</si>
  <si>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</si>
  <si>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</si>
  <si>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</si>
  <si>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</si>
  <si>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</si>
  <si>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</si>
  <si>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</si>
  <si>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</si>
  <si>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</si>
  <si>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</si>
  <si>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</si>
  <si>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</si>
  <si>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</si>
  <si>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</si>
  <si>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</si>
  <si>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</si>
  <si>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</si>
  <si>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</si>
  <si>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</si>
  <si>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</si>
  <si>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</si>
  <si>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</si>
  <si>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</si>
  <si>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</si>
  <si>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</si>
  <si>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</si>
  <si>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</si>
  <si>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</si>
  <si>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</si>
  <si>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</si>
  <si>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</si>
  <si>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</si>
  <si>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</si>
  <si>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</si>
  <si>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</si>
  <si>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</si>
  <si>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</si>
  <si>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</si>
  <si>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</si>
  <si>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</si>
  <si>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</si>
  <si>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</si>
  <si>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</si>
  <si>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</si>
  <si>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</si>
  <si>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</si>
  <si>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</si>
  <si>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</si>
  <si>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</si>
  <si>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</si>
  <si>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</si>
  <si>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</si>
  <si>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</si>
  <si>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</si>
  <si>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</si>
  <si>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</si>
  <si>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</si>
  <si>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</si>
  <si>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</si>
  <si>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</si>
  <si>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</si>
  <si>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</si>
  <si>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</si>
  <si>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</si>
  <si>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</si>
  <si>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</si>
  <si>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</si>
  <si>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</si>
  <si>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</si>
  <si>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</si>
  <si>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</si>
  <si>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</si>
  <si>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</si>
  <si>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</si>
  <si>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</si>
  <si>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</si>
  <si>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</si>
  <si>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</si>
  <si>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</si>
  <si>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</si>
  <si>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</si>
  <si>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</si>
  <si>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</si>
  <si>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</si>
  <si>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</si>
  <si>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</si>
  <si>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</si>
  <si>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</si>
  <si>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</si>
  <si>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</si>
  <si>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</si>
  <si>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</si>
  <si>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</si>
  <si>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</si>
  <si>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</si>
  <si>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</si>
  <si>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</si>
  <si>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</si>
  <si>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</si>
  <si>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</si>
  <si>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</si>
  <si>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</si>
  <si>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</si>
  <si>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</si>
  <si>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</si>
  <si>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</si>
  <si>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</si>
  <si>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</si>
  <si>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</si>
  <si>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</si>
  <si>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</si>
  <si>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</si>
  <si>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</si>
  <si>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</si>
  <si>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</si>
  <si>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</si>
  <si>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</si>
  <si>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</si>
  <si>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</si>
  <si>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</si>
  <si>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</si>
  <si>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</si>
  <si>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</si>
  <si>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</si>
  <si>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</si>
  <si>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</si>
  <si>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</si>
  <si>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</si>
  <si>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</si>
  <si>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</si>
  <si>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</si>
  <si>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</si>
  <si>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</si>
  <si>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</si>
  <si>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</si>
  <si>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</si>
  <si>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</si>
  <si>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</si>
  <si>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</si>
  <si>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</si>
  <si>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</si>
  <si>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</si>
  <si>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</si>
  <si>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</si>
  <si>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</si>
  <si>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</si>
  <si>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</si>
  <si>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</si>
  <si>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</si>
  <si>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</si>
  <si>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</si>
  <si>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</si>
  <si>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</si>
  <si>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</si>
  <si>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</si>
  <si>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</si>
  <si>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</si>
  <si>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</si>
  <si>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</si>
  <si>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</si>
  <si>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</si>
  <si>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</si>
  <si>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</si>
  <si>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</si>
  <si>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</si>
  <si>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</si>
  <si>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</si>
  <si>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</si>
  <si>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</si>
  <si>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</si>
  <si>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</si>
  <si>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</si>
  <si>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</si>
  <si>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</si>
  <si>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</si>
  <si>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</si>
  <si>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</si>
  <si>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</si>
  <si>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</si>
  <si>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</si>
  <si>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</si>
  <si>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</si>
  <si>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</si>
  <si>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</si>
  <si>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</si>
  <si>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</si>
  <si>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</si>
  <si>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</si>
  <si>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</si>
  <si>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</si>
  <si>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</si>
  <si>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</si>
  <si>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</si>
  <si>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</si>
  <si>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</si>
  <si>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</si>
  <si>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</si>
  <si>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</si>
  <si>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</si>
  <si>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</si>
  <si>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</si>
  <si>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</si>
  <si>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</si>
  <si>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</si>
  <si>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</si>
  <si>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</si>
  <si>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</si>
  <si>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</si>
  <si>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</si>
  <si>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</si>
  <si>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</si>
  <si>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</si>
  <si>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</si>
  <si>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</si>
  <si>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</si>
  <si>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</si>
  <si>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</si>
  <si>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</si>
  <si>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</si>
  <si>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</si>
  <si>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</si>
  <si>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</si>
  <si>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</si>
  <si>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</si>
  <si>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</si>
  <si>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</si>
  <si>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</si>
  <si>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</si>
  <si>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</si>
  <si>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</si>
  <si>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</si>
  <si>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</si>
  <si>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</si>
  <si>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</si>
  <si>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</si>
  <si>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</si>
  <si>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</si>
  <si>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</si>
  <si>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</si>
  <si>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</si>
  <si>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</si>
  <si>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</si>
  <si>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</si>
  <si>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</si>
  <si>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</si>
  <si>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</si>
  <si>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</si>
  <si>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</si>
  <si>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</si>
  <si>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</si>
  <si>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</si>
  <si>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</si>
  <si>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</si>
  <si>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</si>
  <si>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</si>
  <si>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</si>
  <si>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</si>
  <si>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</si>
  <si>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</si>
  <si>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</si>
  <si>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</si>
  <si>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</si>
  <si>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</si>
  <si>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</si>
  <si>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</si>
  <si>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</si>
  <si>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</si>
  <si>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</si>
  <si>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</si>
  <si>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</si>
  <si>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</si>
  <si>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</si>
  <si>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</si>
  <si>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</si>
  <si>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</si>
  <si>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</si>
  <si>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</si>
  <si>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</si>
  <si>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</si>
  <si>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</si>
  <si>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</si>
  <si>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</si>
  <si>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</si>
  <si>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</si>
  <si>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</si>
  <si>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</si>
  <si>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</si>
  <si>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</si>
  <si>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</si>
  <si>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</si>
  <si>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</si>
  <si>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</si>
  <si>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</si>
  <si>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</si>
  <si>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</si>
  <si>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</si>
  <si>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</si>
  <si>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</si>
  <si>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</si>
  <si>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</si>
  <si>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</si>
  <si>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</si>
  <si>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</si>
  <si>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</si>
  <si>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</si>
  <si>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</si>
  <si>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</si>
  <si>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</si>
  <si>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</si>
  <si>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</si>
  <si>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</si>
  <si>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</si>
  <si>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</si>
  <si>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</si>
  <si>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</si>
  <si>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</si>
  <si>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</si>
  <si>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</si>
  <si>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</si>
  <si>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</si>
  <si>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</si>
  <si>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</si>
  <si>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</si>
  <si>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</si>
  <si>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</si>
  <si>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</si>
  <si>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</si>
  <si>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</si>
  <si>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</si>
  <si>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</si>
  <si>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</si>
  <si>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</si>
  <si>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</si>
  <si>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</si>
  <si>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</si>
  <si>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</si>
  <si>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</si>
  <si>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</si>
  <si>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</si>
  <si>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</si>
  <si>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</si>
  <si>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</si>
  <si>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</si>
  <si>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</si>
  <si>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</si>
  <si>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</si>
  <si>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</si>
  <si>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</si>
  <si>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</si>
  <si>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</si>
  <si>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</si>
  <si>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</si>
  <si>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</si>
  <si>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</si>
  <si>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</si>
  <si>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</si>
  <si>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</si>
  <si>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</si>
  <si>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</si>
  <si>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</si>
  <si>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</si>
  <si>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</si>
  <si>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</si>
  <si>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</si>
  <si>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</si>
  <si>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</si>
  <si>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</si>
  <si>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</si>
  <si>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</si>
  <si>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</si>
  <si>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</si>
  <si>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</si>
  <si>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</si>
  <si>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</si>
  <si>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</si>
  <si>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</si>
  <si>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</si>
  <si>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</si>
  <si>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</si>
  <si>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</si>
  <si>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</si>
  <si>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</si>
  <si>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</si>
  <si>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</si>
  <si>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</si>
  <si>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</si>
  <si>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</si>
  <si>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</si>
  <si>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</si>
  <si>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</si>
  <si>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</si>
  <si>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</si>
  <si>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</si>
  <si>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</si>
  <si>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</si>
  <si>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</si>
  <si>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</si>
  <si>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</si>
  <si>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</si>
  <si>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</si>
  <si>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</si>
  <si>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</si>
  <si>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</si>
  <si>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</si>
  <si>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</si>
  <si>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</si>
  <si>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</si>
  <si>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</si>
  <si>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</si>
  <si>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</si>
  <si>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</si>
  <si>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</si>
  <si>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</si>
  <si>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</si>
  <si>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</si>
  <si>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</si>
  <si>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</si>
  <si>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</si>
  <si>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</si>
  <si>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</si>
  <si>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</si>
  <si>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</si>
  <si>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</si>
  <si>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</si>
  <si>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</si>
  <si>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</si>
  <si>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</si>
  <si>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</si>
  <si>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</si>
  <si>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</si>
  <si>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</si>
  <si>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</si>
  <si>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</si>
  <si>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</si>
  <si>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</si>
  <si>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</si>
  <si>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</si>
  <si>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</si>
  <si>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</si>
  <si>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</si>
  <si>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</si>
  <si>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</si>
  <si>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</si>
  <si>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</si>
  <si>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</si>
  <si>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</si>
  <si>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</si>
  <si>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</si>
  <si>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</si>
  <si>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</si>
  <si>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</si>
  <si>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</si>
  <si>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</si>
  <si>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</si>
  <si>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</si>
  <si>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</si>
  <si>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</si>
  <si>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</si>
  <si>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</si>
  <si>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</si>
  <si>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</si>
  <si>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</si>
  <si>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</si>
  <si>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</si>
  <si>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</si>
  <si>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</si>
  <si>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</si>
  <si>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</si>
  <si>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</si>
  <si>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</si>
  <si>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</si>
  <si>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</si>
  <si>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</si>
  <si>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</si>
  <si>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</si>
  <si>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</si>
  <si>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</si>
  <si>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</si>
  <si>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</si>
  <si>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</si>
  <si>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</si>
  <si>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</si>
  <si>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</si>
  <si>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</si>
  <si>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</si>
  <si>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</si>
  <si>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</si>
  <si>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</si>
  <si>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</si>
  <si>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</si>
  <si>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</si>
  <si>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</si>
  <si>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</si>
  <si>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</si>
  <si>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</si>
  <si>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</si>
  <si>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</si>
  <si>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</si>
  <si>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</si>
  <si>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</si>
  <si>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</si>
  <si>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</si>
  <si>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</si>
  <si>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</si>
  <si>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</si>
  <si>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</si>
  <si>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</si>
  <si>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</si>
  <si>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</si>
  <si>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</si>
  <si>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</si>
  <si>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</si>
  <si>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</si>
  <si>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</si>
  <si>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</si>
  <si>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</si>
  <si>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</si>
  <si>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</si>
  <si>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</si>
  <si>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</si>
  <si>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</si>
  <si>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</si>
  <si>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</si>
  <si>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</si>
  <si>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</si>
  <si>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</si>
  <si>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</si>
  <si>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</si>
  <si>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</si>
  <si>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</si>
  <si>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</si>
  <si>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</si>
  <si>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</si>
  <si>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</si>
  <si>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</si>
  <si>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</si>
  <si>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</si>
  <si>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</si>
  <si>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</si>
  <si>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</si>
  <si>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</si>
  <si>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</si>
  <si>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</si>
  <si>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</si>
  <si>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</si>
  <si>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</si>
  <si>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</si>
  <si>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</si>
  <si>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</si>
  <si>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</si>
  <si>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</si>
  <si>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</si>
  <si>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</si>
  <si>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</si>
  <si>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</si>
  <si>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</si>
  <si>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</si>
  <si>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</si>
  <si>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</si>
  <si>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</si>
  <si>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</si>
  <si>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</si>
  <si>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</si>
  <si>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</si>
  <si>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</si>
  <si>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</si>
  <si>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</si>
  <si>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</si>
  <si>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</si>
  <si>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</si>
  <si>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</si>
  <si>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</si>
  <si>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</si>
  <si>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</si>
  <si>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</si>
  <si>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</si>
  <si>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</si>
  <si>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</si>
  <si>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</si>
  <si>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</si>
  <si>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</si>
  <si>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</si>
  <si>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</si>
  <si>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</si>
  <si>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</si>
  <si>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</si>
  <si>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</si>
  <si>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</si>
  <si>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</si>
  <si>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</si>
  <si>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</si>
  <si>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</si>
  <si>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</si>
  <si>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</si>
  <si>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</si>
  <si>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</si>
  <si>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</si>
  <si>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</si>
  <si>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</si>
  <si>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</si>
  <si>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</si>
  <si>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</si>
  <si>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</si>
  <si>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</si>
  <si>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</si>
  <si>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</si>
  <si>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</si>
  <si>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</si>
  <si>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</si>
  <si>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</si>
  <si>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</si>
  <si>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</si>
  <si>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</si>
  <si>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</si>
  <si>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</si>
  <si>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</si>
  <si>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</si>
  <si>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</si>
  <si>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</si>
  <si>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</si>
  <si>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</si>
  <si>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</si>
  <si>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</si>
  <si>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</si>
  <si>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</si>
  <si>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</si>
  <si>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</si>
  <si>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</si>
  <si>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</si>
  <si>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</si>
  <si>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</si>
  <si>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</si>
  <si>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</si>
  <si>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</si>
  <si>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</si>
  <si>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</si>
  <si>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</si>
  <si>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</si>
  <si>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</si>
  <si>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</si>
  <si>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</si>
  <si>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</si>
  <si>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</si>
  <si>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</si>
  <si>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</si>
  <si>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</si>
  <si>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</si>
  <si>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</si>
  <si>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</si>
  <si>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</si>
  <si>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</si>
  <si>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</si>
  <si>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</si>
  <si>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</si>
  <si>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</si>
  <si>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</si>
  <si>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</si>
  <si>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</si>
  <si>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</si>
  <si>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</si>
  <si>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</si>
  <si>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</si>
  <si>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</si>
  <si>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</si>
  <si>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</si>
  <si>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</si>
  <si>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</si>
  <si>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</si>
  <si>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</si>
  <si>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</si>
  <si>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</si>
  <si>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</si>
  <si>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</si>
  <si>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</si>
  <si>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</si>
  <si>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</si>
  <si>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</si>
  <si>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</si>
  <si>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</si>
  <si>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</si>
  <si>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</si>
  <si>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</si>
  <si>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</si>
  <si>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</si>
  <si>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</si>
  <si>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</si>
  <si>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</si>
  <si>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</si>
  <si>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</si>
  <si>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</si>
  <si>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</si>
  <si>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</si>
  <si>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</si>
  <si>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</si>
  <si>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</si>
  <si>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</si>
  <si>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</si>
  <si>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</si>
  <si>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</si>
  <si>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</si>
  <si>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</si>
  <si>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</si>
  <si>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</si>
  <si>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</si>
  <si>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</si>
  <si>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</si>
  <si>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</si>
  <si>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</si>
  <si>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</si>
  <si>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</si>
  <si>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</si>
  <si>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</si>
  <si>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</si>
  <si>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</si>
  <si>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</si>
  <si>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</si>
  <si>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</si>
  <si>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</si>
  <si>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</si>
  <si>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</si>
  <si>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</si>
  <si>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</si>
  <si>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</si>
  <si>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</si>
  <si>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</si>
  <si>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</si>
  <si>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</si>
  <si>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</si>
  <si>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</si>
  <si>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</si>
  <si>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</si>
  <si>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</si>
  <si>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</si>
  <si>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</si>
  <si>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</si>
  <si>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</si>
  <si>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</si>
  <si>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</si>
  <si>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</si>
  <si>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</si>
  <si>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</si>
  <si>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</si>
  <si>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</si>
  <si>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</si>
  <si>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</si>
  <si>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</si>
  <si>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</si>
  <si>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</si>
  <si>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</si>
  <si>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</si>
  <si>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</si>
  <si>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</si>
  <si>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</si>
  <si>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</si>
  <si>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</si>
  <si>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</si>
  <si>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</si>
  <si>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</si>
  <si>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</si>
  <si>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</si>
  <si>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</si>
  <si>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</si>
  <si>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</si>
  <si>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</si>
  <si>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</si>
  <si>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</si>
  <si>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</si>
  <si>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</si>
  <si>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</si>
  <si>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</si>
  <si>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</si>
  <si>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</si>
  <si>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</si>
  <si>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</si>
  <si>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</si>
  <si>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</si>
  <si>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</si>
  <si>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</si>
  <si>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</si>
  <si>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</si>
  <si>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</si>
  <si>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</si>
  <si>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</si>
  <si>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</si>
  <si>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</si>
  <si>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</si>
  <si>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</si>
  <si>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</si>
  <si>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</si>
  <si>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</si>
  <si>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</si>
  <si>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</si>
  <si>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</si>
  <si>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</si>
  <si>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</si>
  <si>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</si>
  <si>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</si>
  <si>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</si>
  <si>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</si>
  <si>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</si>
  <si>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</si>
  <si>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</si>
  <si>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</si>
  <si>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</si>
  <si>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</si>
  <si>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</si>
  <si>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</si>
  <si>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</si>
  <si>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</si>
  <si>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</si>
  <si>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</si>
  <si>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</si>
  <si>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</si>
  <si>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</si>
  <si>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</si>
  <si>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</si>
  <si>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</si>
  <si>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</si>
  <si>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</si>
  <si>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</si>
  <si>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</si>
  <si>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</si>
  <si>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</si>
  <si>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</si>
  <si>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</si>
  <si>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</si>
  <si>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</si>
  <si>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</si>
  <si>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</si>
  <si>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</si>
  <si>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</si>
  <si>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</si>
  <si>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</si>
  <si>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</si>
  <si>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</si>
  <si>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</si>
  <si>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</si>
  <si>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</si>
  <si>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</si>
  <si>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</si>
  <si>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</si>
  <si>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</si>
  <si>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</si>
  <si>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</si>
  <si>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</si>
  <si>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</si>
  <si>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</si>
  <si>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</si>
  <si>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</si>
  <si>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</si>
  <si>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</si>
  <si>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</si>
  <si>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</si>
  <si>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</si>
  <si>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</si>
  <si>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</si>
  <si>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</si>
  <si>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</si>
  <si>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</si>
  <si>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</si>
  <si>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</si>
  <si>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</si>
  <si>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</si>
  <si>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</si>
  <si>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</si>
  <si>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</si>
  <si>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</si>
  <si>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</si>
  <si>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</si>
  <si>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</si>
  <si>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</si>
  <si>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</si>
  <si>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</si>
  <si>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</si>
  <si>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</si>
  <si>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</si>
  <si>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</si>
  <si>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</si>
  <si>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</si>
  <si>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</si>
  <si>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</si>
  <si>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</si>
  <si>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</si>
  <si>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</si>
  <si>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</si>
  <si>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</si>
  <si>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</si>
  <si>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</si>
  <si>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</si>
  <si>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</si>
  <si>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</si>
  <si>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</si>
  <si>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</si>
  <si>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</si>
  <si>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</si>
  <si>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</si>
  <si>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</si>
  <si>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</si>
  <si>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</si>
  <si>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</si>
  <si>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</si>
  <si>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</si>
  <si>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</si>
  <si>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</si>
  <si>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</si>
  <si>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</si>
  <si>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</si>
  <si>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</si>
  <si>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</si>
  <si>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</si>
  <si>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</si>
  <si>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</si>
  <si>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</si>
  <si>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</si>
  <si>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</si>
  <si>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</si>
  <si>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</si>
  <si>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</si>
  <si>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</si>
  <si>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</si>
  <si>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</si>
  <si>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</si>
  <si>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</si>
  <si>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</si>
  <si>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</si>
  <si>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</si>
  <si>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</si>
  <si>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</si>
  <si>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</si>
  <si>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</si>
  <si>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</si>
  <si>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</si>
  <si>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</si>
  <si>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</si>
  <si>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</si>
  <si>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</si>
  <si>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</si>
  <si>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</si>
  <si>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</si>
  <si>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</si>
  <si>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</si>
  <si>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</si>
  <si>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</si>
  <si>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</si>
  <si>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</si>
  <si>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</si>
  <si>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</si>
  <si>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</si>
  <si>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</si>
  <si>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</si>
  <si>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</si>
  <si>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</si>
  <si>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</si>
  <si>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</si>
  <si>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</si>
  <si>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</si>
  <si>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</si>
  <si>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</si>
  <si>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</si>
  <si>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</si>
  <si>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</si>
  <si>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</si>
  <si>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</si>
  <si>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</si>
  <si>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</si>
  <si>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</si>
  <si>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</si>
  <si>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</si>
  <si>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</si>
  <si>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</si>
  <si>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</si>
  <si>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</si>
  <si>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</si>
  <si>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</si>
  <si>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</si>
  <si>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</si>
  <si>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</si>
  <si>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</si>
  <si>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</si>
  <si>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</si>
  <si>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</si>
  <si>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</si>
  <si>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</si>
  <si>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</si>
  <si>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</si>
  <si>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</si>
  <si>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</si>
  <si>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</si>
  <si>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</si>
  <si>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</si>
  <si>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</si>
  <si>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</si>
  <si>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</si>
  <si>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</si>
  <si>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</si>
  <si>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</si>
  <si>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</si>
  <si>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</si>
  <si>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</si>
  <si>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</si>
  <si>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</si>
  <si>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</si>
  <si>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</si>
  <si>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</si>
  <si>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</si>
  <si>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</si>
  <si>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</si>
  <si>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</si>
  <si>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</si>
  <si>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</si>
  <si>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</si>
  <si>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</si>
  <si>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</si>
  <si>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</si>
  <si>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</si>
  <si>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</si>
  <si>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</si>
  <si>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</si>
  <si>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</si>
  <si>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</si>
  <si>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</si>
  <si>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</si>
  <si>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</si>
  <si>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</si>
  <si>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</si>
  <si>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</si>
  <si>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</si>
  <si>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</si>
  <si>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</si>
  <si>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</si>
  <si>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</si>
  <si>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</si>
  <si>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</si>
  <si>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</si>
  <si>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</si>
  <si>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</si>
  <si>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</si>
  <si>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</si>
  <si>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</si>
  <si>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</si>
  <si>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</si>
  <si>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</si>
  <si>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</si>
  <si>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</si>
  <si>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</si>
  <si>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</si>
  <si>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</si>
  <si>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</si>
  <si>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</si>
  <si>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</si>
  <si>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</si>
  <si>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</si>
  <si>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</si>
  <si>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</si>
  <si>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</si>
  <si>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</si>
  <si>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</si>
  <si>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</si>
  <si>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</si>
  <si>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</si>
  <si>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</si>
  <si>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</si>
  <si>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</si>
  <si>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</si>
  <si>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</si>
  <si>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</si>
  <si>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</si>
  <si>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</si>
  <si>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</si>
  <si>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</si>
  <si>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</si>
  <si>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</si>
  <si>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</si>
  <si>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</si>
  <si>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</si>
  <si>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</si>
  <si>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</si>
  <si>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</si>
  <si>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</si>
  <si>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</si>
  <si>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</si>
  <si>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</si>
  <si>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</si>
  <si>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</si>
  <si>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</si>
  <si>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</si>
  <si>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</si>
  <si>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</si>
  <si>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</si>
  <si>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</si>
  <si>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</si>
  <si>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</si>
  <si>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</si>
  <si>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</si>
  <si>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</si>
  <si>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</si>
  <si>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</si>
  <si>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</si>
  <si>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</si>
  <si>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</si>
  <si>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</si>
  <si>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</si>
  <si>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</si>
  <si>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</si>
  <si>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</si>
  <si>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</si>
  <si>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</si>
  <si>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</si>
  <si>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</si>
  <si>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</si>
  <si>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</si>
  <si>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</si>
  <si>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</si>
  <si>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</si>
  <si>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</si>
  <si>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</si>
  <si>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</si>
  <si>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</si>
  <si>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</si>
  <si>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</si>
  <si>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</si>
  <si>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</si>
  <si>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</si>
  <si>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</si>
  <si>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</si>
  <si>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</si>
  <si>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</si>
  <si>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</si>
  <si>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</si>
  <si>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</si>
  <si>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</si>
  <si>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</si>
  <si>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</si>
  <si>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</si>
  <si>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</si>
  <si>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</si>
  <si>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</si>
  <si>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</si>
  <si>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</si>
  <si>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</si>
  <si>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</si>
  <si>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</si>
  <si>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</si>
  <si>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</si>
  <si>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</si>
  <si>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</si>
  <si>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</si>
  <si>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</si>
  <si>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</si>
  <si>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</si>
  <si>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</si>
  <si>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</si>
  <si>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</si>
  <si>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</si>
  <si>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</si>
  <si>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</si>
  <si>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</si>
  <si>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</si>
  <si>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</si>
  <si>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</si>
  <si>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</si>
  <si>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</si>
  <si>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</si>
  <si>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</si>
  <si>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</si>
  <si>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</si>
  <si>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</si>
  <si>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</si>
  <si>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</si>
  <si>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</si>
  <si>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</si>
  <si>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</si>
  <si>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</si>
  <si>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</si>
  <si>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</si>
  <si>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</si>
  <si>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</si>
  <si>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</si>
  <si>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</si>
  <si>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</si>
  <si>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</si>
  <si>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</si>
  <si>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</si>
  <si>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</si>
  <si>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</si>
  <si>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</si>
  <si>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</si>
  <si>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</si>
  <si>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</si>
  <si>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</si>
  <si>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</si>
  <si>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</si>
  <si>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</si>
  <si>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</si>
  <si>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</si>
  <si>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</si>
  <si>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</si>
  <si>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</si>
  <si>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</si>
  <si>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</si>
  <si>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</si>
  <si>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</si>
  <si>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</si>
  <si>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</si>
  <si>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</si>
  <si>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</si>
  <si>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</si>
  <si>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</si>
  <si>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</si>
  <si>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</si>
  <si>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</si>
  <si>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</si>
  <si>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</si>
  <si>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</si>
  <si>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</si>
  <si>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</si>
  <si>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</si>
  <si>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</si>
  <si>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</si>
  <si>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</si>
  <si>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</si>
  <si>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</si>
  <si>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</si>
  <si>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</si>
  <si>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</si>
  <si>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</si>
  <si>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</si>
  <si>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</si>
  <si>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</si>
  <si>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</si>
  <si>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</si>
  <si>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</si>
  <si>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</si>
  <si>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</si>
  <si>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</si>
  <si>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</si>
  <si>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</si>
  <si>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</si>
  <si>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</si>
  <si>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</si>
  <si>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</si>
  <si>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</si>
  <si>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</si>
  <si>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</si>
  <si>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</si>
  <si>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</si>
  <si>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</si>
  <si>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</si>
  <si>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</si>
  <si>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</si>
  <si>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</si>
  <si>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</si>
  <si>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</si>
  <si>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</si>
  <si>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</si>
  <si>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</si>
  <si>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</si>
  <si>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</si>
  <si>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</si>
  <si>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</si>
  <si>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</si>
  <si>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</si>
  <si>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</si>
  <si>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</si>
  <si>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</si>
  <si>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</si>
  <si>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</si>
  <si>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</si>
  <si>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</si>
  <si>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</si>
  <si>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</si>
  <si>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</si>
  <si>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</si>
  <si>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</si>
  <si>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</si>
  <si>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</si>
  <si>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</si>
  <si>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</si>
  <si>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</si>
  <si>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</si>
  <si>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</si>
  <si>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</si>
  <si>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</si>
  <si>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</si>
  <si>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</si>
  <si>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</si>
  <si>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</si>
  <si>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</si>
  <si>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</si>
  <si>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</si>
  <si>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</si>
  <si>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</si>
  <si>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</si>
  <si>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</si>
  <si>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</si>
  <si>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</si>
  <si>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</si>
  <si>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</si>
  <si>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</si>
  <si>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</si>
  <si>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</si>
  <si>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</si>
  <si>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</si>
  <si>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</si>
  <si>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</si>
  <si>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</si>
  <si>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</si>
  <si>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</si>
  <si>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</si>
  <si>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</si>
  <si>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</si>
  <si>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</si>
  <si>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</si>
  <si>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</si>
  <si>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</si>
  <si>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</si>
  <si>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</si>
  <si>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</si>
  <si>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</si>
  <si>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</si>
  <si>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</si>
  <si>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</si>
  <si>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</si>
  <si>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</si>
  <si>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</si>
  <si>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</si>
  <si>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</si>
  <si>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</si>
  <si>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</si>
  <si>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</si>
  <si>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</si>
  <si>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</si>
  <si>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</si>
  <si>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</si>
  <si>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</si>
  <si>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</si>
  <si>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</si>
  <si>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</si>
  <si>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</si>
  <si>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</si>
  <si>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</si>
  <si>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</si>
  <si>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</si>
  <si>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</si>
  <si>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</si>
  <si>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</si>
  <si>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</si>
  <si>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</si>
  <si>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</si>
  <si>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</si>
  <si>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</si>
  <si>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</si>
  <si>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</si>
  <si>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</si>
  <si>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</si>
  <si>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</si>
  <si>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</si>
  <si>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</si>
  <si>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</si>
  <si>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</si>
  <si>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</si>
  <si>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</si>
  <si>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</si>
  <si>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</si>
  <si>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</si>
  <si>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</si>
  <si>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</si>
  <si>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</si>
  <si>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</si>
  <si>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</si>
  <si>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</si>
  <si>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</si>
  <si>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</si>
  <si>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</si>
  <si>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</si>
  <si>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</si>
  <si>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</si>
  <si>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</si>
  <si>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</si>
  <si>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</si>
  <si>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</si>
  <si>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</si>
  <si>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</si>
  <si>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</si>
  <si>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</si>
  <si>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</si>
  <si>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</si>
  <si>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</si>
  <si>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</si>
  <si>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</si>
  <si>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</si>
  <si>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</si>
  <si>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</si>
  <si>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</si>
  <si>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</si>
  <si>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</si>
  <si>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</si>
  <si>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</si>
  <si>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</si>
  <si>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</si>
  <si>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</si>
  <si>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</si>
  <si>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</si>
  <si>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</si>
  <si>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</si>
  <si>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</si>
  <si>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</si>
  <si>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</si>
  <si>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</si>
  <si>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</si>
  <si>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</si>
  <si>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</si>
  <si>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</si>
  <si>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</si>
  <si>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</si>
  <si>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</si>
  <si>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</si>
  <si>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</si>
  <si>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</si>
  <si>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</si>
  <si>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</si>
  <si>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</si>
  <si>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</si>
  <si>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</si>
  <si>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</si>
  <si>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</si>
  <si>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</si>
  <si>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</si>
  <si>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</si>
  <si>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</si>
  <si>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</si>
  <si>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</si>
  <si>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</si>
  <si>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</si>
  <si>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</si>
  <si>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</si>
  <si>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</si>
  <si>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</si>
  <si>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</si>
  <si>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</si>
  <si>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</si>
  <si>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</si>
  <si>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</si>
  <si>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</si>
  <si>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</si>
  <si>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</si>
  <si>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</si>
  <si>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</si>
  <si>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</si>
  <si>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</si>
  <si>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</si>
  <si>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</si>
  <si>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</si>
  <si>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</si>
  <si>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</si>
  <si>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</si>
  <si>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</si>
  <si>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</si>
  <si>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</si>
  <si>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</si>
  <si>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</si>
  <si>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</si>
  <si>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</si>
  <si>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</si>
  <si>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</si>
  <si>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</si>
  <si>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</si>
  <si>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</si>
  <si>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</si>
  <si>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</si>
  <si>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</si>
  <si>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</si>
  <si>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</si>
  <si>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</si>
  <si>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</si>
  <si>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</si>
  <si>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</si>
  <si>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</si>
  <si>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</si>
  <si>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</si>
  <si>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</si>
  <si>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</si>
  <si>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</si>
  <si>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</si>
  <si>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</si>
  <si>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</si>
  <si>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</si>
  <si>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</si>
  <si>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</si>
  <si>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</si>
  <si>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</si>
  <si>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</si>
  <si>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</si>
  <si>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</si>
  <si>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</si>
  <si>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</si>
  <si>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</si>
  <si>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</si>
  <si>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</si>
  <si>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</si>
  <si>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</si>
  <si>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</si>
  <si>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</si>
  <si>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</si>
  <si>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</si>
  <si>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</si>
  <si>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</si>
  <si>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</si>
  <si>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</si>
  <si>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</si>
  <si>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</si>
  <si>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</si>
  <si>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</si>
  <si>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</si>
  <si>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</si>
  <si>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</si>
  <si>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</si>
  <si>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</si>
  <si>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</si>
  <si>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</si>
  <si>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</si>
  <si>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</si>
  <si>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</si>
  <si>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</si>
  <si>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</si>
  <si>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</si>
  <si>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</si>
  <si>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</si>
  <si>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</si>
  <si>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</si>
  <si>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</si>
  <si>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</si>
  <si>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</si>
  <si>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</si>
  <si>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</si>
  <si>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</si>
  <si>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</si>
  <si>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</si>
  <si>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</si>
  <si>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</si>
  <si>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</si>
  <si>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</si>
  <si>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</si>
  <si>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</si>
  <si>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</si>
  <si>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</si>
  <si>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</si>
  <si>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</si>
  <si>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</si>
  <si>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</si>
  <si>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</si>
  <si>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</si>
  <si>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</si>
  <si>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</si>
  <si>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</si>
  <si>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</si>
  <si>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</si>
  <si>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</si>
  <si>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</si>
  <si>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</si>
  <si>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</si>
  <si>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</si>
  <si>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</si>
  <si>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</si>
  <si>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</si>
  <si>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</si>
  <si>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</si>
  <si>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</si>
  <si>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</si>
  <si>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</si>
  <si>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</si>
  <si>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</si>
  <si>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</si>
  <si>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</si>
  <si>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</si>
  <si>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</si>
  <si>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</si>
  <si>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</si>
  <si>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</si>
  <si>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</si>
  <si>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</si>
  <si>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</si>
  <si>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</si>
  <si>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</si>
  <si>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</si>
  <si>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</si>
  <si>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</si>
  <si>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</si>
  <si>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</si>
  <si>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</si>
  <si>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</si>
  <si>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</si>
  <si>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</si>
  <si>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</si>
  <si>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</si>
  <si>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</si>
  <si>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</si>
  <si>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</si>
  <si>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</si>
  <si>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</si>
  <si>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</si>
  <si>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</si>
  <si>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</si>
  <si>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</si>
  <si>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</si>
  <si>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</si>
  <si>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</si>
  <si>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</si>
  <si>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</si>
  <si>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</si>
  <si>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</si>
  <si>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</si>
  <si>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</si>
  <si>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</si>
  <si>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</si>
  <si>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</si>
  <si>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</si>
  <si>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</si>
  <si>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</si>
  <si>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</si>
  <si>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</si>
  <si>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</si>
  <si>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</si>
  <si>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</si>
  <si>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</si>
  <si>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</si>
  <si>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</si>
  <si>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</si>
  <si>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</si>
  <si>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</si>
  <si>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</si>
  <si>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</si>
  <si>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</si>
  <si>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</si>
  <si>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</si>
  <si>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</si>
  <si>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</si>
  <si>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</si>
  <si>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</si>
  <si>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</si>
  <si>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</si>
  <si>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</si>
  <si>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</si>
  <si>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</si>
  <si>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</si>
  <si>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</si>
  <si>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</si>
  <si>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</si>
  <si>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</si>
  <si>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</si>
  <si>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</si>
  <si>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</si>
  <si>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</si>
  <si>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</si>
  <si>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</si>
  <si>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</si>
  <si>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</si>
  <si>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</si>
  <si>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</si>
  <si>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</si>
  <si>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</si>
  <si>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</si>
  <si>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</si>
  <si>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</si>
  <si>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</si>
  <si>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</si>
  <si>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</si>
  <si>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</si>
  <si>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</si>
  <si>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</si>
  <si>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</si>
  <si>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</si>
  <si>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</si>
  <si>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</si>
  <si>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</si>
  <si>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</si>
  <si>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</si>
  <si>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</si>
  <si>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</si>
  <si>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</si>
  <si>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</si>
  <si>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</si>
  <si>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</si>
  <si>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</si>
  <si>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</si>
  <si>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</si>
  <si>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</si>
  <si>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</si>
  <si>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</si>
  <si>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</si>
  <si>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</si>
  <si>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</si>
  <si>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</si>
  <si>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</si>
  <si>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</si>
  <si>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</si>
  <si>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</si>
  <si>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</si>
  <si>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</si>
  <si>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</si>
  <si>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</si>
  <si>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</si>
  <si>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</si>
  <si>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</si>
  <si>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</si>
  <si>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</si>
  <si>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</si>
  <si>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</si>
  <si>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</si>
  <si>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</si>
  <si>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</si>
  <si>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</si>
  <si>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</si>
  <si>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</si>
  <si>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</si>
  <si>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</si>
  <si>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</si>
  <si>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</si>
  <si>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</si>
  <si>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</si>
  <si>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</si>
  <si>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</si>
  <si>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</si>
  <si>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</si>
  <si>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</si>
  <si>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</si>
  <si>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</si>
  <si>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</si>
  <si>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</si>
  <si>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</si>
  <si>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</si>
  <si>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</si>
  <si>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</si>
  <si>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</si>
  <si>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</si>
  <si>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</si>
  <si>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</si>
  <si>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</si>
  <si>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</si>
  <si>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</si>
  <si>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</si>
  <si>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</si>
  <si>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</si>
  <si>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</si>
  <si>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</si>
  <si>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</si>
  <si>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</si>
  <si>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</si>
  <si>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</si>
  <si>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</si>
  <si>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</si>
  <si>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</si>
  <si>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</si>
  <si>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</si>
  <si>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</si>
  <si>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</si>
  <si>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</si>
  <si>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</si>
  <si>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</si>
  <si>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</si>
  <si>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</si>
  <si>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</si>
  <si>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</si>
  <si>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</si>
  <si>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</si>
  <si>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</si>
  <si>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</si>
  <si>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</si>
  <si>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</si>
  <si>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</si>
  <si>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</si>
  <si>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</si>
  <si>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</si>
  <si>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</si>
  <si>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</si>
  <si>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</si>
  <si>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</si>
  <si>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</si>
  <si>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</si>
  <si>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</si>
  <si>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</si>
  <si>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</si>
  <si>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</si>
  <si>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</si>
  <si>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</si>
  <si>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</si>
  <si>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</si>
  <si>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</si>
  <si>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</si>
  <si>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</si>
  <si>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</si>
  <si>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</si>
  <si>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</si>
  <si>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</si>
  <si>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</si>
  <si>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</si>
  <si>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</si>
  <si>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</si>
  <si>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</si>
  <si>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</si>
  <si>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</si>
  <si>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</si>
  <si>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</si>
  <si>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</si>
  <si>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</si>
  <si>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</si>
  <si>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</si>
  <si>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</si>
  <si>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</si>
  <si>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</si>
  <si>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</si>
  <si>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</si>
  <si>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</si>
  <si>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</si>
  <si>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</si>
  <si>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</si>
  <si>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</si>
  <si>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</si>
  <si>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</si>
  <si>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</si>
  <si>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</si>
  <si>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</si>
  <si>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</si>
  <si>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</si>
  <si>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</si>
  <si>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</si>
  <si>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</si>
  <si>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</si>
  <si>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</si>
  <si>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</si>
  <si>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</si>
  <si>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</si>
  <si>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</si>
  <si>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</si>
  <si>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</si>
  <si>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</si>
  <si>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</si>
  <si>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</si>
  <si>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</si>
  <si>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</si>
  <si>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</si>
  <si>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</si>
  <si>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</si>
  <si>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</si>
  <si>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</si>
  <si>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</si>
  <si>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</si>
  <si>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</si>
  <si>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</si>
  <si>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</si>
  <si>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</si>
  <si>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</si>
  <si>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</si>
  <si>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</si>
  <si>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</si>
  <si>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</si>
  <si>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</si>
  <si>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</si>
  <si>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</si>
  <si>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</si>
  <si>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</si>
  <si>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</si>
  <si>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</si>
  <si>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</si>
  <si>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</si>
  <si>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</si>
  <si>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</si>
  <si>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</si>
  <si>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</si>
  <si>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</si>
  <si>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</si>
  <si>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</si>
  <si>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</si>
  <si>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</si>
  <si>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</si>
  <si>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</si>
  <si>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</si>
  <si>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</si>
  <si>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</si>
  <si>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</si>
  <si>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</si>
  <si>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</si>
  <si>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</si>
  <si>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</si>
  <si>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</si>
  <si>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</si>
  <si>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</si>
  <si>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</si>
  <si>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</si>
  <si>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</si>
  <si>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</si>
  <si>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</si>
  <si>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</si>
  <si>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</si>
  <si>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</si>
  <si>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</si>
  <si>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</si>
  <si>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</si>
  <si>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</si>
  <si>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</si>
  <si>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</si>
  <si>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</si>
  <si>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</si>
  <si>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</si>
  <si>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</si>
  <si>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</si>
  <si>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</si>
  <si>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</si>
  <si>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</si>
  <si>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</si>
  <si>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</si>
  <si>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</si>
  <si>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</si>
  <si>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</si>
  <si>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</si>
  <si>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</si>
  <si>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</si>
  <si>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</si>
  <si>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</si>
  <si>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</si>
  <si>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</si>
  <si>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</si>
  <si>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</si>
  <si>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</si>
  <si>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</si>
  <si>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</si>
  <si>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</si>
  <si>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</si>
  <si>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</si>
  <si>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</si>
  <si>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</si>
  <si>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</si>
  <si>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</si>
  <si>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</si>
  <si>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</si>
  <si>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</si>
  <si>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</si>
  <si>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</si>
  <si>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</si>
  <si>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</si>
  <si>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</si>
  <si>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</si>
  <si>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</si>
  <si>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</si>
  <si>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</si>
  <si>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</si>
  <si>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</si>
  <si>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</si>
  <si>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</si>
  <si>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</si>
  <si>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</si>
  <si>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</si>
  <si>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</si>
  <si>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</si>
  <si>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</si>
  <si>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</si>
  <si>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</si>
  <si>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</si>
  <si>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</si>
  <si>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</si>
  <si>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</si>
  <si>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</si>
  <si>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</si>
  <si>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</si>
  <si>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</si>
  <si>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</si>
  <si>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</si>
  <si>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</si>
  <si>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</si>
  <si>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</si>
  <si>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</si>
  <si>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</si>
  <si>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</si>
  <si>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</si>
  <si>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</si>
  <si>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</si>
  <si>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</si>
  <si>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</si>
  <si>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</si>
  <si>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</si>
  <si>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</si>
  <si>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</si>
  <si>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</si>
  <si>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</si>
  <si>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</si>
  <si>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</si>
  <si>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</si>
  <si>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</si>
  <si>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</si>
  <si>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</si>
  <si>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</si>
  <si>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</si>
  <si>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</si>
  <si>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</si>
  <si>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</si>
  <si>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</si>
  <si>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</si>
  <si>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</si>
  <si>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</si>
  <si>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</si>
  <si>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</si>
  <si>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</si>
  <si>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</si>
  <si>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</si>
  <si>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</si>
  <si>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</si>
  <si>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</si>
  <si>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</si>
  <si>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</si>
  <si>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</si>
  <si>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</si>
  <si>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</si>
  <si>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</si>
  <si>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</si>
  <si>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</si>
  <si>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</si>
  <si>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</si>
  <si>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</si>
  <si>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</si>
  <si>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</si>
  <si>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</si>
  <si>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</si>
  <si>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</si>
  <si>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</si>
  <si>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</si>
  <si>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</si>
  <si>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</si>
  <si>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</si>
  <si>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</si>
  <si>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</si>
  <si>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</si>
  <si>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</si>
  <si>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</si>
  <si>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</si>
  <si>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</si>
  <si>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</si>
  <si>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</si>
  <si>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</si>
  <si>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</si>
  <si>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</si>
  <si>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</si>
  <si>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</si>
  <si>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</si>
  <si>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</si>
  <si>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</si>
  <si>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</si>
  <si>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</si>
  <si>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</si>
  <si>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</si>
  <si>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</si>
  <si>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</si>
  <si>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</si>
  <si>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</si>
  <si>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</si>
  <si>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</si>
  <si>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</si>
  <si>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</si>
  <si>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</si>
  <si>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</si>
  <si>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</si>
  <si>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</si>
  <si>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</si>
  <si>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</si>
  <si>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</si>
  <si>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</si>
  <si>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</si>
  <si>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</si>
  <si>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</si>
  <si>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</si>
  <si>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</si>
  <si>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</si>
  <si>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</si>
  <si>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</si>
  <si>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</si>
  <si>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</si>
  <si>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</si>
  <si>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</si>
  <si>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</si>
  <si>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</si>
  <si>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</si>
  <si>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</si>
  <si>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</si>
  <si>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</si>
  <si>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</si>
  <si>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</si>
  <si>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</si>
  <si>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</si>
  <si>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</si>
  <si>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</si>
  <si>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</si>
  <si>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</si>
  <si>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</si>
  <si>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</si>
  <si>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</si>
  <si>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</si>
  <si>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</si>
  <si>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</si>
  <si>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</si>
  <si>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</si>
  <si>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</si>
  <si>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</si>
  <si>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</si>
  <si>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</si>
  <si>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</si>
  <si>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</si>
  <si>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</si>
  <si>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</si>
  <si>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</si>
  <si>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</si>
  <si>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</si>
  <si>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</si>
  <si>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</si>
  <si>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</si>
  <si>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</si>
  <si>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</si>
  <si>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</si>
  <si>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</si>
  <si>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</si>
  <si>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</si>
  <si>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</si>
  <si>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</si>
  <si>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</si>
  <si>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</si>
  <si>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</si>
  <si>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</si>
  <si>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</si>
  <si>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</si>
  <si>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</si>
  <si>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</si>
  <si>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</si>
  <si>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</si>
  <si>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</si>
  <si>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</si>
  <si>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</si>
  <si>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</si>
  <si>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</si>
  <si>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</si>
  <si>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</si>
  <si>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</si>
  <si>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</si>
  <si>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</si>
  <si>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</si>
  <si>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</si>
  <si>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</si>
  <si>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</si>
  <si>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</si>
  <si>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</si>
  <si>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</si>
  <si>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</si>
  <si>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</si>
  <si>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</si>
  <si>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</si>
  <si>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</si>
  <si>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</si>
  <si>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</si>
  <si>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</si>
  <si>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</si>
  <si>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</si>
  <si>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</si>
  <si>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</si>
  <si>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</si>
  <si>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</si>
  <si>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</si>
  <si>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</si>
  <si>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</si>
  <si>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</si>
  <si>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</si>
  <si>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</si>
  <si>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</si>
  <si>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</si>
  <si>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</si>
  <si>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</si>
  <si>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</si>
  <si>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</si>
  <si>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</si>
  <si>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</si>
  <si>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</si>
  <si>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</si>
  <si>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</si>
  <si>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</si>
  <si>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</si>
  <si>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</si>
  <si>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</si>
  <si>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</si>
  <si>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</si>
  <si>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</si>
  <si>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</si>
  <si>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</si>
  <si>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</si>
  <si>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</si>
  <si>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</si>
  <si>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</si>
  <si>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</si>
  <si>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</si>
  <si>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</si>
  <si>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</si>
  <si>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</si>
  <si>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</si>
  <si>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</si>
  <si>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</si>
  <si>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</si>
  <si>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</si>
  <si>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</si>
  <si>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</si>
  <si>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</si>
  <si>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</si>
  <si>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</si>
  <si>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</si>
  <si>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</si>
  <si>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</si>
  <si>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</si>
  <si>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</si>
  <si>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</si>
  <si>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</si>
  <si>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</si>
  <si>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</si>
  <si>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</si>
  <si>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</si>
  <si>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</si>
  <si>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</si>
  <si>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</si>
  <si>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</si>
  <si>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</si>
  <si>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</si>
  <si>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</si>
  <si>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</si>
  <si>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</si>
  <si>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</si>
  <si>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</si>
  <si>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</si>
  <si>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</si>
  <si>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</si>
  <si>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</si>
  <si>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</si>
  <si>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</si>
  <si>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</si>
  <si>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</si>
  <si>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</si>
  <si>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</si>
  <si>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</si>
  <si>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</si>
  <si>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</si>
  <si>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</si>
  <si>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</si>
  <si>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</si>
  <si>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</si>
  <si>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</si>
  <si>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</si>
  <si>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</si>
  <si>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</si>
  <si>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</si>
  <si>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</si>
  <si>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</si>
  <si>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</si>
  <si>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</si>
  <si>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</si>
  <si>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</si>
  <si>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</si>
  <si>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</si>
  <si>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</si>
  <si>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</si>
  <si>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</si>
  <si>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</si>
  <si>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</si>
  <si>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</si>
  <si>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</si>
  <si>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</si>
  <si>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</si>
  <si>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</si>
  <si>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</si>
  <si>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</si>
  <si>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</si>
  <si>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</si>
  <si>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</si>
  <si>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</si>
  <si>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</si>
  <si>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</si>
  <si>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</si>
  <si>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</si>
  <si>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</si>
  <si>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</si>
  <si>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</si>
  <si>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</si>
  <si>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</si>
  <si>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</si>
  <si>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</si>
  <si>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</si>
  <si>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</si>
  <si>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</si>
  <si>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</si>
  <si>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</si>
  <si>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</si>
  <si>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</si>
  <si>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</si>
  <si>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</si>
  <si>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</si>
  <si>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</si>
  <si>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</si>
  <si>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</si>
  <si>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</si>
  <si>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</si>
  <si>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</si>
  <si>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</si>
  <si>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</si>
  <si>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</si>
  <si>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</si>
  <si>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</si>
  <si>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</si>
  <si>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</si>
  <si>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</si>
  <si>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</si>
  <si>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</si>
  <si>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</si>
  <si>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</si>
  <si>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</si>
  <si>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</si>
  <si>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</si>
  <si>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</si>
  <si>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</si>
  <si>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</si>
  <si>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</si>
  <si>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</si>
  <si>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</si>
  <si>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</si>
  <si>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</si>
  <si>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</si>
  <si>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</si>
  <si>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</si>
  <si>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</si>
  <si>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</si>
  <si>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</si>
  <si>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</si>
  <si>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</si>
  <si>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</si>
  <si>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</si>
  <si>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</si>
  <si>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</si>
  <si>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</si>
  <si>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</si>
  <si>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</si>
  <si>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</si>
  <si>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</si>
  <si>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</si>
  <si>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</si>
  <si>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</si>
  <si>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</si>
  <si>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</si>
  <si>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</si>
  <si>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</si>
  <si>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</si>
  <si>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</si>
  <si>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</si>
  <si>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</si>
  <si>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</si>
  <si>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</si>
  <si>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</si>
  <si>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</si>
  <si>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</si>
  <si>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</si>
  <si>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</si>
  <si>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</si>
  <si>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</si>
  <si>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</si>
  <si>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</si>
  <si>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</si>
  <si>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</si>
  <si>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</si>
  <si>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</si>
  <si>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</si>
  <si>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</si>
  <si>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</si>
  <si>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</si>
  <si>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</si>
  <si>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</si>
  <si>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</si>
  <si>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</si>
  <si>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</si>
  <si>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</si>
  <si>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</si>
  <si>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</si>
  <si>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</si>
  <si>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</si>
  <si>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</si>
  <si>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</si>
  <si>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</si>
  <si>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</si>
  <si>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</si>
  <si>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</si>
  <si>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</si>
  <si>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</si>
  <si>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</si>
  <si>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</si>
  <si>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</si>
  <si>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</si>
  <si>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</si>
  <si>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</si>
  <si>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</si>
  <si>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</si>
  <si>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</si>
  <si>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</si>
  <si>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</si>
  <si>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</si>
  <si>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</si>
  <si>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</si>
  <si>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</si>
  <si>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</si>
  <si>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</si>
  <si>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</si>
  <si>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</si>
  <si>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</si>
  <si>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</si>
  <si>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</si>
  <si>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</si>
  <si>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</si>
  <si>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</si>
  <si>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</si>
  <si>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</si>
  <si>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</si>
  <si>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</si>
  <si>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</si>
  <si>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</si>
  <si>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</si>
  <si>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</si>
  <si>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</si>
  <si>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</si>
  <si>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</si>
  <si>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</si>
  <si>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</si>
  <si>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</si>
  <si>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</si>
  <si>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</si>
  <si>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</si>
  <si>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</si>
  <si>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</si>
  <si>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</si>
  <si>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</si>
  <si>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</si>
  <si>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</si>
  <si>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</si>
  <si>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</si>
  <si>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</si>
  <si>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</si>
  <si>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</si>
  <si>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</si>
  <si>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</si>
  <si>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</si>
  <si>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</si>
  <si>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</si>
  <si>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</si>
  <si>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</si>
  <si>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</si>
  <si>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</si>
  <si>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</si>
  <si>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</si>
  <si>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</si>
  <si>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</si>
  <si>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</si>
  <si>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</si>
  <si>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</si>
  <si>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</si>
  <si>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</si>
  <si>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</si>
  <si>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</si>
  <si>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</si>
  <si>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</si>
  <si>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</si>
  <si>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</si>
  <si>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</si>
  <si>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</si>
  <si>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</si>
  <si>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</si>
  <si>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</si>
  <si>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</si>
  <si>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</si>
  <si>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</si>
  <si>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</si>
  <si>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</si>
  <si>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</si>
  <si>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</si>
  <si>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</si>
  <si>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</si>
  <si>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</si>
  <si>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</si>
  <si>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</si>
  <si>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</si>
  <si>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</si>
  <si>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</si>
  <si>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</si>
  <si>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</si>
  <si>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</si>
  <si>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</si>
  <si>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</si>
  <si>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</si>
  <si>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</si>
  <si>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</si>
  <si>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</si>
  <si>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</si>
  <si>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</si>
  <si>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</si>
  <si>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</si>
  <si>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</si>
  <si>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</si>
  <si>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</si>
  <si>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</si>
  <si>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</si>
  <si>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</si>
  <si>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</si>
  <si>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</si>
  <si>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</si>
  <si>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</si>
  <si>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</si>
  <si>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</si>
  <si>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</si>
  <si>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</si>
  <si>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</si>
  <si>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</si>
  <si>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</si>
  <si>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</si>
  <si>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</si>
  <si>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</si>
  <si>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</si>
  <si>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</si>
  <si>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</si>
  <si>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</si>
  <si>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</si>
  <si>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</si>
  <si>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</si>
  <si>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</si>
  <si>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</si>
  <si>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</si>
  <si>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</si>
  <si>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</si>
  <si>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</si>
  <si>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</si>
  <si>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</si>
  <si>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</si>
  <si>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</si>
  <si>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</si>
  <si>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</si>
  <si>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</si>
  <si>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</si>
  <si>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</si>
  <si>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</si>
  <si>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</si>
  <si>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</si>
  <si>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</si>
  <si>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</si>
  <si>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</si>
  <si>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</si>
  <si>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</si>
  <si>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</si>
  <si>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</si>
  <si>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</si>
  <si>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</si>
  <si>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</si>
  <si>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</si>
  <si>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</si>
  <si>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</si>
  <si>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</si>
  <si>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</si>
  <si>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</si>
  <si>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</si>
  <si>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</si>
  <si>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</si>
  <si>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</si>
  <si>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</si>
  <si>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</si>
  <si>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</si>
  <si>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</si>
  <si>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</si>
  <si>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</si>
  <si>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</si>
  <si>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</si>
  <si>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</si>
  <si>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</si>
  <si>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</si>
  <si>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</si>
  <si>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</si>
  <si>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</si>
  <si>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</si>
  <si>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</si>
  <si>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</si>
  <si>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</si>
  <si>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</si>
  <si>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</si>
  <si>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</si>
  <si>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</si>
  <si>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</si>
  <si>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</si>
  <si>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</si>
  <si>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</si>
  <si>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</si>
  <si>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</si>
  <si>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</si>
  <si>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</si>
  <si>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</si>
  <si>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</si>
  <si>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</si>
  <si>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</si>
  <si>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</si>
  <si>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</si>
  <si>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</si>
  <si>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</si>
  <si>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</si>
  <si>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</si>
  <si>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</si>
  <si>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</si>
  <si>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</si>
  <si>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</si>
  <si>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</si>
  <si>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</si>
  <si>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</si>
  <si>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</si>
  <si>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</si>
  <si>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</si>
  <si>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</si>
  <si>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</si>
  <si>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</si>
  <si>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</si>
  <si>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</si>
  <si>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</si>
  <si>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</si>
  <si>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</si>
  <si>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</si>
  <si>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</si>
  <si>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</si>
  <si>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</si>
  <si>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</si>
  <si>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</si>
  <si>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</si>
  <si>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</si>
  <si>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</si>
  <si>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</si>
  <si>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</si>
  <si>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</si>
  <si>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</si>
  <si>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</si>
  <si>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</si>
  <si>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</si>
  <si>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</si>
  <si>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</si>
  <si>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</si>
  <si>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</si>
  <si>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</si>
  <si>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</si>
  <si>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</si>
  <si>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</si>
  <si>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</si>
  <si>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</si>
  <si>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</si>
  <si>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</si>
  <si>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</si>
  <si>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</si>
  <si>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</si>
  <si>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</si>
  <si>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</si>
  <si>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</si>
  <si>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</si>
  <si>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</si>
  <si>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</si>
  <si>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</si>
  <si>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</si>
  <si>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</si>
  <si>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</si>
  <si>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</si>
  <si>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</si>
  <si>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</si>
  <si>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</si>
  <si>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</si>
  <si>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</si>
  <si>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</si>
  <si>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</si>
  <si>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</si>
  <si>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</si>
  <si>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</si>
  <si>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</si>
  <si>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</si>
  <si>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</si>
  <si>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</si>
  <si>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</si>
  <si>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</si>
  <si>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</si>
  <si>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</si>
  <si>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</si>
  <si>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</si>
  <si>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</si>
  <si>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</si>
  <si>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</si>
  <si>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</si>
  <si>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</si>
  <si>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</si>
  <si>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</si>
  <si>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</si>
  <si>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</si>
  <si>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</si>
  <si>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</si>
  <si>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</si>
  <si>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</si>
  <si>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</si>
  <si>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</si>
  <si>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</si>
  <si>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</si>
  <si>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</si>
  <si>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</si>
  <si>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</si>
  <si>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</si>
  <si>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</si>
  <si>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</si>
  <si>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</si>
  <si>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</si>
  <si>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</si>
  <si>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</si>
  <si>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</si>
  <si>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</si>
  <si>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</si>
  <si>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</si>
  <si>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</si>
  <si>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</si>
  <si>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</si>
  <si>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</si>
  <si>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</si>
  <si>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</si>
  <si>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</si>
  <si>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</si>
  <si>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</si>
  <si>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</si>
  <si>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</si>
  <si>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</si>
  <si>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</si>
  <si>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</si>
  <si>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</si>
  <si>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</si>
  <si>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</si>
  <si>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</si>
  <si>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</si>
  <si>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</si>
  <si>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</si>
  <si>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</si>
  <si>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</si>
  <si>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</si>
  <si>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</si>
  <si>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</si>
  <si>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</si>
  <si>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</si>
  <si>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</si>
  <si>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</si>
  <si>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</si>
  <si>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</si>
  <si>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</si>
  <si>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</si>
  <si>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</si>
  <si>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</si>
  <si>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</si>
  <si>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</si>
  <si>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</si>
  <si>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</si>
  <si>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</si>
  <si>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</si>
  <si>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</si>
  <si>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</si>
  <si>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</si>
  <si>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</si>
  <si>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</si>
  <si>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</si>
  <si>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</si>
  <si>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</si>
  <si>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</si>
  <si>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</si>
  <si>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</si>
  <si>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</si>
  <si>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</si>
  <si>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</si>
  <si>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</si>
  <si>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</si>
  <si>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</si>
  <si>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</si>
  <si>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</si>
  <si>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</si>
  <si>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</si>
  <si>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</si>
  <si>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</si>
  <si>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</si>
  <si>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</si>
  <si>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</si>
  <si>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</si>
  <si>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</si>
  <si>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</si>
  <si>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</si>
  <si>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</si>
  <si>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</si>
  <si>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</si>
  <si>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</si>
  <si>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</si>
  <si>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</si>
  <si>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</si>
  <si>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</si>
  <si>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</si>
  <si>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</si>
  <si>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</si>
  <si>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</si>
  <si>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</si>
  <si>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</si>
  <si>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</si>
  <si>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</si>
  <si>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</si>
  <si>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</si>
  <si>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</si>
  <si>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</si>
  <si>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</si>
  <si>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</si>
  <si>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</si>
  <si>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</si>
  <si>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</si>
  <si>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</si>
  <si>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</si>
  <si>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</si>
  <si>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</si>
  <si>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</si>
  <si>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</si>
  <si>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</si>
  <si>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</si>
  <si>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</si>
  <si>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</si>
  <si>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</si>
  <si>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</si>
  <si>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</si>
  <si>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</si>
  <si>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</si>
  <si>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</si>
  <si>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</si>
  <si>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</si>
  <si>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</si>
  <si>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</si>
  <si>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</si>
  <si>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</si>
  <si>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</si>
  <si>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</si>
  <si>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</si>
  <si>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</si>
  <si>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</si>
  <si>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</si>
  <si>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</si>
  <si>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</si>
  <si>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</si>
  <si>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</si>
  <si>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</si>
  <si>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</si>
  <si>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</si>
  <si>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</si>
  <si>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</si>
  <si>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</si>
  <si>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</si>
  <si>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</si>
  <si>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</si>
  <si>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</si>
  <si>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</si>
  <si>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</si>
  <si>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</si>
  <si>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</si>
  <si>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</si>
  <si>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</si>
  <si>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</si>
  <si>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</si>
  <si>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</si>
  <si>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</si>
  <si>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</si>
  <si>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</si>
  <si>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</si>
  <si>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</si>
  <si>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</si>
  <si>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</si>
  <si>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</si>
  <si>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</si>
  <si>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</si>
  <si>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</si>
  <si>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</si>
  <si>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</si>
  <si>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</si>
  <si>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</si>
  <si>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</si>
  <si>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</si>
  <si>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</si>
  <si>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</si>
  <si>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</si>
  <si>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</si>
  <si>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</si>
  <si>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</si>
  <si>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</si>
  <si>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</si>
  <si>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</si>
  <si>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</si>
  <si>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</si>
  <si>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</si>
  <si>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</si>
  <si>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</si>
  <si>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</si>
  <si>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</si>
  <si>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</si>
  <si>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</si>
  <si>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</si>
  <si>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</si>
  <si>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</si>
  <si>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</si>
  <si>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</si>
  <si>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</si>
  <si>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</si>
  <si>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</si>
  <si>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</si>
  <si>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</si>
  <si>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</si>
  <si>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</si>
  <si>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</si>
  <si>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</si>
  <si>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</si>
  <si>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</si>
  <si>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</si>
  <si>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</si>
  <si>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</si>
  <si>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</si>
  <si>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</si>
  <si>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</si>
  <si>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</si>
  <si>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</si>
  <si>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</si>
  <si>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</si>
  <si>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</si>
  <si>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</si>
  <si>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</si>
  <si>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</si>
  <si>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</si>
  <si>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</si>
  <si>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</si>
  <si>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</si>
  <si>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</si>
  <si>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</si>
  <si>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</si>
  <si>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</si>
  <si>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</si>
  <si>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</si>
  <si>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</si>
  <si>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</si>
  <si>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</si>
  <si>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</si>
  <si>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</si>
  <si>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</si>
  <si>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</si>
  <si>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</si>
  <si>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</si>
  <si>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</si>
  <si>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</si>
  <si>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</si>
  <si>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</si>
  <si>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</si>
  <si>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</si>
  <si>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</si>
  <si>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</si>
  <si>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</si>
  <si>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</si>
  <si>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</si>
  <si>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</si>
  <si>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</si>
  <si>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</si>
  <si>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</si>
  <si>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</si>
  <si>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</si>
  <si>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</si>
  <si>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</si>
  <si>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</si>
  <si>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</si>
  <si>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</si>
  <si>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</si>
  <si>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</si>
  <si>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</si>
  <si>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</si>
  <si>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</si>
  <si>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</si>
  <si>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</si>
  <si>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</si>
  <si>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</si>
  <si>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</si>
  <si>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</si>
  <si>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</si>
  <si>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</si>
  <si>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</si>
  <si>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</si>
  <si>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</si>
  <si>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</si>
  <si>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</si>
  <si>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</si>
  <si>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</si>
  <si>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</si>
  <si>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</si>
  <si>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</si>
  <si>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</si>
  <si>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</si>
  <si>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</si>
  <si>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</si>
  <si>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</si>
  <si>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</si>
  <si>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</si>
  <si>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</si>
  <si>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</si>
  <si>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</si>
  <si>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</si>
  <si>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</si>
  <si>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</si>
  <si>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</si>
  <si>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</si>
  <si>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</si>
  <si>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</si>
  <si>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</si>
  <si>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</si>
  <si>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</si>
  <si>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</si>
  <si>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</si>
  <si>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</si>
  <si>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</si>
  <si>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</si>
  <si>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</si>
  <si>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</si>
  <si>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</si>
  <si>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</si>
  <si>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</si>
  <si>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</si>
  <si>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</si>
  <si>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</si>
  <si>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</si>
  <si>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</si>
  <si>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</si>
  <si>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</si>
  <si>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</si>
  <si>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</si>
  <si>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</si>
  <si>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</si>
  <si>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</si>
  <si>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</si>
  <si>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</si>
  <si>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</si>
  <si>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</si>
  <si>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</si>
  <si>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</si>
  <si>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</si>
  <si>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</si>
  <si>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</si>
  <si>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</si>
  <si>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</si>
  <si>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</si>
  <si>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</si>
  <si>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</si>
  <si>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</si>
  <si>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</si>
  <si>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</si>
  <si>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</si>
  <si>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</si>
  <si>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</si>
  <si>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</si>
  <si>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</si>
  <si>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</si>
  <si>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</si>
  <si>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</si>
  <si>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</si>
  <si>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</si>
  <si>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</si>
  <si>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</si>
  <si>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</si>
  <si>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</si>
  <si>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</si>
  <si>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</si>
  <si>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</si>
  <si>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</si>
  <si>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</si>
  <si>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</si>
  <si>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</si>
  <si>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</si>
  <si>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</si>
  <si>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</si>
  <si>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</si>
  <si>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</si>
  <si>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</si>
  <si>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</si>
  <si>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</si>
  <si>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</si>
  <si>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</si>
  <si>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</si>
  <si>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</si>
  <si>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</si>
  <si>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</si>
  <si>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</si>
  <si>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</si>
  <si>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</si>
  <si>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</si>
  <si>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</si>
  <si>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</si>
  <si>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</si>
  <si>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</si>
  <si>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</si>
  <si>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</si>
  <si>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</si>
  <si>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</si>
  <si>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</si>
  <si>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</si>
  <si>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</si>
  <si>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</si>
  <si>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</si>
  <si>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</si>
  <si>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</si>
  <si>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</si>
  <si>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</si>
  <si>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</si>
  <si>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</si>
  <si>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</si>
  <si>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</si>
  <si>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</si>
  <si>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</si>
  <si>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</si>
  <si>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</si>
  <si>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</si>
  <si>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</si>
  <si>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</si>
  <si>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</si>
  <si>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</si>
  <si>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</si>
  <si>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</si>
  <si>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</si>
  <si>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</si>
  <si>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</si>
  <si>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</si>
  <si>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</si>
  <si>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</si>
  <si>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</si>
  <si>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</si>
  <si>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</si>
  <si>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</si>
  <si>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</si>
  <si>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</si>
  <si>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</si>
  <si>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</si>
  <si>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</si>
  <si>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</si>
  <si>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</si>
  <si>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</si>
  <si>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</si>
  <si>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</si>
  <si>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</si>
  <si>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</si>
  <si>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</si>
  <si>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</si>
  <si>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</si>
  <si>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</si>
  <si>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</si>
  <si>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</si>
  <si>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</si>
  <si>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</si>
  <si>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</si>
  <si>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</si>
  <si>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</si>
  <si>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</si>
  <si>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</si>
  <si>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</si>
  <si>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</si>
  <si>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</si>
  <si>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</si>
  <si>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</si>
  <si>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</si>
  <si>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</si>
  <si>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</si>
  <si>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</si>
  <si>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</si>
  <si>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</si>
  <si>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</si>
  <si>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</si>
  <si>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</si>
  <si>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</si>
  <si>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</si>
  <si>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</si>
  <si>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</si>
  <si>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</si>
  <si>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</si>
  <si>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</si>
  <si>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</si>
  <si>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</si>
  <si>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</si>
  <si>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</si>
  <si>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</si>
  <si>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</si>
  <si>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</si>
  <si>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</si>
  <si>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</si>
  <si>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</si>
  <si>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</si>
  <si>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</si>
  <si>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</si>
  <si>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</si>
  <si>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</si>
  <si>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</si>
  <si>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</si>
  <si>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</si>
  <si>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</si>
  <si>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</si>
  <si>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</si>
  <si>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</si>
  <si>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</si>
  <si>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</si>
  <si>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</si>
  <si>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</si>
  <si>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</si>
  <si>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</si>
  <si>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</si>
  <si>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</si>
  <si>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</si>
  <si>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</si>
  <si>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</si>
  <si>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</si>
  <si>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</si>
  <si>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</si>
  <si>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</si>
  <si>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</si>
  <si>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</si>
  <si>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</si>
  <si>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</si>
  <si>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</si>
  <si>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</si>
  <si>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</si>
  <si>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</si>
  <si>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</si>
  <si>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</si>
  <si>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</si>
  <si>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</si>
  <si>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</si>
  <si>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</si>
  <si>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</si>
  <si>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</si>
  <si>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</si>
  <si>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</si>
  <si>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</si>
  <si>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</si>
  <si>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</si>
  <si>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</si>
  <si>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</si>
  <si>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</si>
  <si>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</si>
  <si>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</si>
  <si>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</si>
  <si>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</si>
  <si>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</si>
  <si>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</si>
  <si>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</si>
  <si>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</si>
  <si>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</si>
  <si>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</si>
  <si>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</si>
  <si>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</si>
  <si>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</si>
  <si>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</si>
  <si>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</si>
  <si>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</si>
  <si>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</si>
  <si>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</si>
  <si>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</si>
  <si>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</si>
  <si>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</si>
  <si>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</si>
  <si>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</si>
  <si>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</si>
  <si>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</si>
  <si>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</si>
  <si>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</si>
  <si>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</si>
  <si>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</si>
  <si>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</si>
  <si>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</si>
  <si>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</si>
  <si>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</si>
  <si>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</si>
  <si>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</si>
  <si>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</si>
  <si>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</si>
  <si>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</si>
  <si>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</si>
  <si>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</si>
  <si>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</si>
  <si>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</si>
  <si>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</si>
  <si>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</si>
  <si>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</si>
  <si>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</si>
  <si>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</si>
  <si>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</si>
  <si>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</si>
  <si>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</si>
  <si>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</si>
  <si>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</si>
  <si>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</si>
  <si>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</si>
  <si>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</si>
  <si>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</si>
  <si>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</si>
  <si>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</si>
  <si>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</si>
  <si>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</si>
  <si>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</si>
  <si>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</si>
  <si>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</si>
  <si>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</si>
  <si>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</si>
  <si>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</si>
  <si>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</si>
  <si>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</si>
  <si>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</si>
  <si>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</si>
  <si>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</si>
  <si>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</si>
  <si>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</si>
  <si>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</si>
  <si>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</si>
  <si>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</si>
  <si>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</si>
  <si>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</si>
  <si>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</si>
  <si>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</si>
  <si>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</si>
  <si>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</si>
  <si>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</si>
  <si>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</si>
  <si>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</si>
  <si>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</si>
  <si>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</si>
  <si>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</si>
  <si>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</si>
  <si>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</si>
  <si>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</si>
  <si>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</si>
  <si>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</si>
  <si>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</si>
  <si>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</si>
  <si>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</si>
  <si>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</si>
  <si>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</si>
  <si>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</si>
  <si>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</si>
  <si>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</si>
  <si>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</si>
  <si>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</si>
  <si>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</si>
  <si>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</si>
  <si>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</si>
  <si>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</si>
  <si>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</si>
  <si>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</si>
  <si>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</si>
  <si>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</si>
  <si>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</si>
  <si>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</si>
  <si>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</si>
  <si>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</si>
  <si>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</si>
  <si>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</si>
  <si>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</si>
  <si>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</si>
  <si>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</si>
  <si>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</si>
  <si>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</si>
  <si>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</si>
  <si>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</si>
  <si>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</si>
  <si>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</si>
  <si>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</si>
  <si>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</si>
  <si>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</si>
  <si>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</si>
  <si>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</si>
  <si>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</si>
  <si>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</si>
  <si>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</si>
  <si>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</si>
  <si>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</si>
  <si>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</si>
  <si>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</si>
  <si>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</si>
  <si>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</si>
  <si>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</si>
  <si>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</si>
  <si>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</si>
  <si>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</si>
  <si>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</si>
  <si>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</si>
  <si>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</si>
  <si>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</si>
  <si>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</si>
  <si>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</si>
  <si>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</si>
  <si>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</si>
  <si>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</si>
  <si>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</si>
  <si>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</si>
  <si>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</si>
  <si>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</si>
  <si>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</si>
  <si>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</si>
  <si>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</si>
  <si>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</si>
  <si>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</si>
  <si>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</si>
  <si>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</si>
  <si>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</si>
  <si>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</si>
  <si>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</si>
  <si>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</si>
  <si>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</si>
  <si>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</si>
  <si>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</si>
  <si>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</si>
  <si>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</si>
  <si>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</si>
  <si>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</si>
  <si>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</si>
  <si>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</si>
  <si>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</si>
  <si>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</si>
  <si>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</si>
  <si>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</si>
  <si>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</si>
  <si>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</si>
  <si>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</si>
  <si>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</si>
  <si>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</si>
  <si>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</si>
  <si>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</si>
  <si>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</si>
  <si>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</si>
  <si>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</si>
  <si>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</si>
  <si>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</si>
  <si>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</si>
  <si>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</si>
  <si>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</si>
  <si>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</si>
  <si>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</si>
  <si>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</si>
  <si>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</si>
  <si>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</si>
  <si>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</si>
  <si>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</si>
  <si>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</si>
  <si>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</si>
  <si>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</si>
  <si>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</si>
  <si>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</si>
  <si>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</si>
  <si>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</si>
  <si>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</si>
  <si>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</si>
  <si>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</si>
  <si>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</si>
  <si>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</si>
  <si>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</si>
  <si>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</si>
  <si>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</si>
  <si>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</si>
  <si>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</si>
  <si>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</si>
  <si>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</si>
  <si>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</si>
  <si>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</si>
  <si>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</si>
  <si>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</si>
  <si>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</si>
  <si>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</si>
  <si>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</si>
  <si>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</si>
  <si>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</si>
  <si>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</si>
  <si>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</si>
  <si>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</si>
  <si>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</si>
  <si>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</si>
  <si>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</si>
  <si>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</si>
  <si>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</si>
  <si>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</si>
  <si>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</si>
  <si>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</si>
  <si>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</si>
  <si>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</si>
  <si>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</si>
  <si>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</si>
  <si>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</si>
  <si>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</si>
  <si>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</si>
  <si>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</si>
  <si>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</si>
  <si>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</si>
  <si>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</si>
  <si>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</si>
  <si>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</si>
  <si>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</si>
  <si>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</si>
  <si>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</si>
  <si>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</si>
  <si>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</si>
  <si>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</si>
  <si>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</si>
  <si>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</si>
  <si>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</si>
  <si>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</si>
  <si>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</si>
  <si>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</si>
  <si>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</si>
  <si>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</si>
  <si>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</si>
  <si>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</si>
  <si>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</si>
  <si>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</si>
  <si>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</si>
  <si>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</si>
  <si>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</si>
  <si>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</si>
  <si>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</si>
  <si>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</si>
  <si>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</si>
  <si>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</si>
  <si>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</si>
  <si>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</si>
  <si>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</si>
  <si>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</si>
  <si>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</si>
  <si>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</si>
  <si>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</si>
  <si>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</si>
  <si>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</si>
  <si>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</si>
  <si>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</si>
  <si>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</si>
  <si>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</si>
  <si>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</si>
  <si>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</si>
  <si>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</si>
  <si>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</si>
  <si>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</si>
  <si>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</si>
  <si>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</si>
  <si>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</si>
  <si>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</si>
  <si>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</si>
  <si>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</si>
  <si>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</si>
  <si>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</si>
  <si>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</si>
  <si>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</si>
  <si>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</si>
  <si>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</si>
  <si>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</si>
  <si>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</si>
  <si>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</si>
  <si>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</si>
  <si>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</si>
  <si>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</si>
  <si>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</si>
  <si>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</si>
  <si>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</si>
  <si>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</si>
  <si>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</si>
  <si>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</si>
  <si>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</si>
  <si>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</si>
  <si>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</si>
  <si>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</si>
  <si>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</si>
  <si>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</si>
  <si>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</si>
  <si>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</si>
  <si>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</si>
  <si>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</si>
  <si>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</si>
  <si>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</si>
  <si>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</si>
  <si>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</si>
  <si>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</si>
  <si>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</si>
  <si>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</si>
  <si>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</si>
  <si>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</si>
  <si>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</si>
  <si>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</si>
  <si>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</si>
  <si>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</si>
  <si>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</si>
  <si>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</si>
  <si>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</si>
  <si>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</si>
  <si>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</si>
  <si>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</si>
  <si>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</si>
  <si>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</si>
  <si>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</si>
  <si>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</si>
  <si>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</si>
  <si>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</si>
  <si>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</si>
  <si>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</si>
  <si>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</si>
  <si>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</si>
  <si>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</si>
  <si>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</si>
  <si>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</si>
  <si>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</si>
  <si>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</si>
  <si>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</si>
  <si>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</si>
  <si>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</si>
  <si>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</si>
  <si>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</si>
  <si>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</si>
  <si>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</si>
  <si>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</si>
  <si>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</si>
  <si>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</si>
  <si>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</si>
  <si>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</si>
  <si>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</si>
  <si>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</si>
  <si>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</si>
  <si>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</si>
  <si>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</si>
  <si>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</si>
  <si>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</si>
  <si>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</si>
  <si>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</si>
  <si>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</si>
  <si>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</si>
  <si>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</si>
  <si>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</si>
  <si>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</si>
  <si>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</si>
  <si>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</si>
  <si>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</si>
  <si>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</si>
  <si>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</si>
  <si>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</si>
  <si>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</si>
  <si>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</si>
  <si>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</si>
  <si>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</si>
  <si>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</si>
  <si>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</si>
  <si>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</si>
  <si>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</si>
  <si>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</si>
  <si>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</si>
  <si>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</si>
  <si>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</si>
  <si>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</si>
  <si>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</si>
  <si>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</si>
  <si>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</si>
  <si>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</si>
  <si>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</si>
  <si>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</si>
  <si>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</si>
  <si>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</si>
  <si>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</si>
  <si>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</si>
  <si>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</si>
  <si>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</si>
  <si>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</si>
  <si>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</si>
  <si>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</si>
  <si>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</si>
  <si>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</si>
  <si>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</si>
  <si>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</si>
  <si>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</si>
  <si>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</si>
  <si>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</si>
  <si>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</si>
  <si>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</si>
  <si>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</si>
  <si>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</si>
  <si>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</si>
  <si>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</si>
  <si>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</si>
  <si>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</si>
  <si>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</si>
  <si>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</si>
  <si>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</si>
  <si>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</si>
  <si>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</si>
  <si>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</si>
  <si>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</si>
  <si>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</si>
  <si>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</si>
  <si>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</si>
  <si>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</si>
  <si>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</si>
  <si>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</si>
  <si>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</si>
  <si>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</si>
  <si>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</si>
  <si>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</si>
  <si>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</si>
  <si>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</si>
  <si>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</si>
  <si>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</si>
  <si>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</si>
  <si>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</si>
  <si>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</si>
  <si>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</si>
  <si>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</si>
  <si>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</si>
  <si>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</si>
  <si>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</si>
  <si>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</si>
  <si>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</si>
  <si>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</si>
  <si>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</si>
  <si>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</si>
  <si>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</si>
  <si>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</si>
  <si>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</si>
  <si>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</si>
  <si>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</si>
  <si>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</si>
  <si>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</si>
  <si>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</si>
  <si>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</si>
  <si>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</si>
  <si>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</si>
  <si>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</si>
  <si>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</si>
  <si>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</si>
  <si>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</si>
  <si>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</si>
  <si>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</si>
  <si>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</si>
  <si>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</si>
  <si>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</si>
  <si>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</si>
  <si>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</si>
  <si>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</si>
  <si>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</si>
  <si>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</si>
  <si>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</si>
  <si>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</si>
  <si>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</si>
  <si>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</si>
  <si>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</si>
  <si>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</si>
  <si>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</si>
  <si>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</si>
  <si>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</si>
  <si>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</si>
  <si>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</si>
  <si>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</si>
  <si>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</si>
  <si>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</si>
  <si>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</si>
  <si>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</si>
  <si>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</si>
  <si>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</si>
  <si>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</si>
  <si>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</si>
  <si>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</si>
  <si>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</si>
  <si>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</si>
  <si>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</si>
  <si>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</si>
  <si>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</si>
  <si>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</si>
  <si>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</si>
  <si>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</si>
  <si>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</si>
  <si>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</si>
  <si>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</si>
  <si>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</si>
  <si>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</si>
  <si>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</si>
  <si>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</si>
  <si>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</si>
  <si>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</si>
  <si>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</si>
  <si>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</si>
  <si>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</si>
  <si>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</si>
  <si>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</si>
  <si>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</si>
  <si>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</si>
  <si>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</si>
  <si>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</si>
  <si>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</si>
  <si>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</si>
  <si>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</si>
  <si>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</si>
  <si>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</si>
  <si>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</si>
  <si>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</si>
  <si>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</si>
  <si>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</si>
  <si>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</si>
  <si>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</si>
  <si>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</si>
  <si>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</si>
  <si>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</si>
  <si>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</si>
  <si>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</si>
  <si>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</si>
  <si>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</si>
  <si>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</si>
  <si>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</si>
  <si>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</si>
  <si>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</si>
  <si>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</si>
  <si>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</si>
  <si>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</si>
  <si>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</si>
  <si>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</si>
  <si>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</si>
  <si>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</si>
  <si>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</si>
  <si>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</si>
  <si>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</si>
  <si>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</si>
  <si>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</si>
  <si>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</si>
  <si>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</si>
  <si>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</si>
  <si>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</si>
  <si>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</si>
  <si>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</si>
  <si>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</si>
  <si>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</si>
  <si>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</si>
  <si>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</si>
  <si>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</si>
  <si>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</si>
  <si>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</si>
  <si>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</si>
  <si>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</si>
  <si>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</si>
  <si>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</si>
  <si>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</si>
  <si>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</si>
  <si>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</si>
  <si>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</si>
  <si>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</si>
  <si>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</si>
  <si>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</si>
  <si>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</si>
  <si>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</si>
  <si>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</si>
  <si>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</si>
  <si>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</si>
  <si>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</si>
  <si>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</si>
  <si>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</si>
  <si>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</si>
  <si>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</si>
  <si>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</si>
  <si>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</si>
  <si>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</si>
  <si>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</si>
  <si>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</si>
  <si>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</si>
  <si>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</si>
  <si>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</si>
  <si>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</si>
  <si>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</si>
  <si>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</si>
  <si>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</si>
  <si>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</si>
  <si>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</si>
  <si>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</si>
  <si>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</si>
  <si>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</si>
  <si>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</si>
  <si>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</si>
  <si>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</si>
  <si>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</si>
  <si>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</si>
  <si>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</si>
  <si>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</si>
  <si>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</si>
  <si>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</si>
  <si>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</si>
  <si>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</si>
  <si>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</si>
  <si>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</si>
  <si>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</si>
  <si>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</si>
  <si>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</si>
  <si>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</si>
  <si>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</si>
  <si>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</si>
  <si>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</si>
  <si>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</si>
  <si>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</si>
  <si>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</si>
  <si>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</si>
  <si>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</si>
  <si>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</si>
  <si>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</si>
  <si>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</si>
  <si>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</si>
  <si>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</si>
  <si>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</si>
  <si>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</si>
  <si>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</si>
  <si>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</si>
  <si>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</si>
  <si>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</si>
  <si>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</si>
  <si>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</si>
  <si>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</si>
  <si>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</si>
  <si>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</si>
  <si>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</si>
  <si>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</si>
  <si>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</si>
  <si>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</si>
  <si>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</si>
  <si>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</si>
  <si>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</si>
  <si>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</si>
  <si>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</si>
  <si>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</si>
  <si>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</si>
  <si>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</si>
  <si>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</si>
  <si>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</si>
  <si>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</si>
  <si>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</si>
  <si>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</si>
  <si>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</si>
  <si>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</si>
  <si>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</si>
  <si>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</si>
  <si>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</si>
  <si>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</si>
  <si>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</si>
  <si>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</si>
  <si>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</si>
  <si>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</si>
  <si>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</si>
  <si>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</si>
  <si>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</si>
  <si>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</si>
  <si>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</si>
  <si>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</si>
  <si>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</si>
  <si>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</si>
  <si>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</si>
  <si>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</si>
  <si>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</si>
  <si>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</si>
  <si>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</si>
  <si>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</si>
  <si>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</si>
  <si>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</si>
  <si>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</si>
  <si>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</si>
  <si>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</si>
  <si>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</si>
  <si>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</si>
  <si>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</si>
  <si>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</si>
  <si>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</si>
  <si>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</si>
  <si>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</si>
  <si>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</si>
  <si>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</si>
  <si>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</si>
  <si>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</si>
  <si>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</si>
  <si>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</si>
  <si>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</si>
  <si>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</si>
  <si>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</si>
  <si>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</si>
  <si>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</si>
  <si>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</si>
  <si>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</si>
  <si>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</si>
  <si>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</si>
  <si>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</si>
  <si>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</si>
  <si>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</si>
  <si>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</si>
  <si>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</si>
  <si>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</si>
  <si>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</si>
  <si>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</si>
  <si>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</si>
  <si>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</si>
  <si>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</si>
  <si>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</si>
  <si>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</si>
  <si>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</si>
  <si>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</si>
  <si>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</si>
  <si>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</si>
  <si>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</si>
  <si>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</si>
  <si>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</si>
  <si>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</si>
  <si>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</si>
  <si>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</si>
  <si>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</si>
  <si>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</si>
  <si>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</si>
  <si>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</si>
  <si>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</si>
  <si>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</si>
  <si>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</si>
  <si>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</si>
  <si>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</si>
  <si>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</si>
  <si>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</si>
  <si>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</si>
  <si>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</si>
  <si>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</si>
  <si>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</si>
  <si>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</si>
  <si>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</si>
  <si>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</si>
  <si>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</si>
  <si>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</si>
  <si>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</si>
  <si>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</si>
  <si>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</si>
  <si>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</si>
  <si>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</si>
  <si>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</si>
  <si>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</si>
  <si>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</si>
  <si>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</si>
  <si>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</si>
  <si>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</si>
  <si>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</si>
  <si>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</si>
  <si>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</si>
  <si>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</si>
  <si>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</si>
  <si>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</si>
  <si>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</si>
  <si>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</si>
  <si>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</si>
  <si>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</si>
  <si>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</si>
  <si>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</si>
  <si>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</si>
  <si>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</si>
  <si>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</si>
  <si>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</si>
  <si>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</si>
  <si>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</si>
  <si>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</si>
  <si>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</si>
  <si>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</si>
  <si>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</si>
  <si>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</si>
  <si>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</si>
  <si>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</si>
  <si>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</si>
  <si>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</si>
  <si>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</si>
  <si>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</si>
  <si>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</si>
  <si>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</si>
  <si>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</si>
  <si>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</si>
  <si>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</si>
  <si>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</si>
  <si>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</si>
  <si>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</si>
  <si>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</si>
  <si>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</si>
  <si>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</si>
  <si>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</si>
  <si>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</si>
  <si>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</si>
  <si>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</si>
  <si>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</si>
  <si>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</si>
  <si>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</si>
  <si>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</si>
  <si>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</si>
  <si>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</si>
  <si>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</si>
  <si>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</si>
  <si>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</si>
  <si>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</si>
  <si>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</si>
  <si>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</si>
  <si>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</si>
  <si>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</si>
  <si>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</si>
  <si>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</si>
  <si>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</si>
  <si>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</si>
  <si>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</si>
  <si>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</si>
  <si>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</si>
  <si>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</si>
  <si>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</si>
  <si>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</si>
  <si>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</si>
  <si>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</si>
  <si>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</si>
  <si>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</si>
  <si>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</si>
  <si>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</si>
  <si>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</si>
  <si>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</si>
  <si>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</si>
  <si>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</si>
  <si>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</si>
  <si>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</si>
  <si>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</si>
  <si>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</si>
  <si>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</si>
  <si>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</si>
  <si>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</si>
  <si>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</si>
  <si>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</si>
  <si>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</si>
  <si>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</si>
  <si>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</si>
  <si>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</si>
  <si>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</si>
  <si>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</si>
  <si>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</si>
  <si>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</si>
  <si>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</si>
  <si>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</si>
  <si>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</si>
  <si>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</si>
  <si>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</si>
  <si>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</si>
  <si>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</si>
  <si>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</si>
  <si>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</si>
  <si>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</si>
  <si>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</si>
  <si>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</si>
  <si>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</si>
  <si>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</si>
  <si>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</si>
  <si>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</si>
  <si>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</si>
  <si>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</si>
  <si>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</si>
  <si>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</si>
  <si>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</si>
  <si>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</si>
  <si>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</si>
  <si>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</si>
  <si>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</si>
  <si>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</si>
  <si>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</si>
  <si>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</si>
  <si>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</si>
  <si>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</si>
  <si>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</si>
  <si>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</si>
  <si>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</si>
  <si>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</si>
  <si>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</si>
  <si>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</si>
  <si>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</si>
  <si>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</si>
  <si>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</si>
  <si>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</si>
  <si>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</si>
  <si>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</si>
  <si>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</si>
  <si>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</si>
  <si>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</si>
  <si>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</si>
  <si>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</si>
  <si>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</si>
  <si>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</si>
  <si>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</si>
  <si>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</si>
  <si>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</si>
  <si>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</si>
  <si>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</si>
  <si>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</si>
  <si>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</si>
  <si>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</si>
  <si>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</si>
  <si>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</si>
  <si>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</si>
  <si>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</si>
  <si>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</si>
  <si>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</si>
  <si>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</si>
  <si>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</si>
  <si>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</si>
  <si>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</si>
  <si>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</si>
  <si>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</si>
  <si>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</si>
  <si>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</si>
  <si>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</si>
  <si>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</si>
  <si>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</si>
  <si>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</si>
  <si>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</si>
  <si>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</si>
  <si>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</si>
  <si>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</si>
  <si>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</si>
  <si>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</si>
  <si>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</si>
  <si>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</si>
  <si>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</si>
  <si>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</si>
  <si>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</si>
  <si>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</si>
  <si>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</si>
  <si>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</si>
  <si>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</si>
  <si>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</si>
  <si>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</si>
  <si>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</si>
  <si>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</si>
  <si>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</si>
  <si>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</si>
  <si>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</si>
  <si>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</si>
  <si>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</si>
  <si>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</si>
  <si>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</si>
  <si>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</si>
  <si>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</si>
  <si>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</si>
  <si>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</si>
  <si>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</si>
  <si>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</si>
  <si>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</si>
  <si>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</si>
  <si>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</si>
  <si>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</si>
  <si>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</si>
  <si>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</si>
  <si>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</si>
  <si>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</si>
  <si>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</si>
  <si>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</si>
  <si>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</si>
  <si>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</si>
  <si>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</si>
  <si>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</si>
  <si>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</si>
  <si>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</si>
  <si>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</si>
  <si>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</si>
  <si>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</si>
  <si>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</si>
  <si>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</si>
  <si>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</si>
  <si>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</si>
  <si>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</si>
  <si>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</si>
  <si>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</si>
  <si>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</si>
  <si>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</si>
  <si>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</si>
  <si>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</si>
  <si>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</si>
  <si>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</si>
  <si>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</si>
  <si>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</si>
  <si>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</si>
  <si>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</si>
  <si>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</si>
  <si>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</si>
  <si>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</si>
  <si>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</si>
  <si>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</si>
  <si>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</si>
  <si>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</si>
  <si>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</si>
  <si>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</si>
  <si>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</si>
  <si>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</si>
  <si>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</si>
  <si>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</si>
  <si>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</si>
  <si>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</si>
  <si>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</si>
  <si>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</si>
  <si>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</si>
  <si>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</si>
  <si>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</si>
  <si>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</si>
  <si>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</si>
  <si>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</si>
  <si>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</si>
  <si>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</si>
  <si>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</si>
  <si>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</si>
  <si>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</si>
  <si>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</si>
  <si>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</si>
  <si>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</si>
  <si>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</si>
  <si>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</si>
  <si>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</si>
  <si>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</si>
  <si>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</si>
  <si>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</si>
  <si>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</si>
  <si>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</si>
  <si>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</si>
  <si>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</si>
  <si>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</si>
  <si>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</si>
  <si>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</si>
  <si>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</si>
  <si>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</si>
  <si>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</si>
  <si>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</si>
  <si>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</si>
  <si>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</si>
  <si>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</si>
  <si>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</si>
  <si>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</si>
  <si>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</si>
  <si>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</si>
  <si>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</si>
  <si>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</si>
  <si>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</si>
  <si>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</si>
  <si>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</si>
  <si>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</si>
  <si>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</si>
  <si>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</si>
  <si>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</si>
  <si>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</si>
  <si>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</si>
  <si>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</si>
  <si>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</si>
  <si>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</si>
  <si>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</si>
  <si>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</si>
  <si>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</si>
  <si>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</si>
  <si>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</si>
  <si>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</si>
  <si>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</si>
  <si>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</si>
  <si>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</si>
  <si>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</si>
  <si>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</si>
  <si>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</si>
  <si>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</si>
  <si>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</si>
  <si>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</si>
  <si>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</si>
  <si>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</si>
  <si>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</si>
  <si>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</si>
  <si>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</si>
  <si>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</si>
  <si>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</si>
  <si>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</si>
  <si>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</si>
  <si>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</si>
  <si>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</si>
  <si>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</si>
  <si>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</si>
  <si>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</si>
  <si>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</si>
  <si>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</si>
  <si>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</si>
  <si>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</si>
  <si>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</si>
  <si>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</si>
  <si>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</si>
  <si>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</si>
  <si>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</si>
  <si>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</si>
  <si>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</si>
  <si>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</si>
  <si>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</si>
  <si>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</si>
  <si>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</si>
  <si>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</si>
  <si>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</si>
  <si>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</si>
  <si>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</si>
  <si>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</si>
  <si>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</si>
  <si>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</si>
  <si>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</si>
  <si>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</si>
  <si>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</si>
  <si>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</si>
  <si>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</si>
  <si>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</si>
  <si>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</si>
  <si>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</si>
  <si>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</si>
  <si>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</si>
  <si>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</si>
  <si>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</si>
  <si>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</si>
  <si>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</si>
  <si>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</si>
  <si>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</si>
  <si>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</si>
  <si>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</si>
  <si>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</si>
  <si>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</si>
  <si>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</si>
  <si>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</si>
  <si>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</si>
  <si>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</si>
  <si>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</si>
  <si>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</si>
  <si>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</si>
  <si>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</si>
  <si>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</si>
  <si>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</si>
  <si>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</si>
  <si>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</si>
  <si>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</si>
  <si>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</si>
  <si>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</si>
  <si>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</si>
  <si>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</si>
  <si>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</si>
  <si>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</si>
  <si>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</si>
  <si>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</si>
  <si>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</si>
  <si>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</si>
  <si>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</si>
  <si>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</si>
  <si>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</si>
  <si>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</si>
  <si>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</si>
  <si>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</si>
  <si>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</si>
  <si>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</si>
  <si>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</si>
  <si>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</si>
  <si>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</si>
  <si>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</si>
  <si>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</si>
  <si>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</si>
  <si>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</si>
  <si>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</si>
  <si>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</si>
  <si>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</si>
  <si>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</si>
  <si>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</si>
  <si>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</si>
  <si>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</si>
  <si>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</si>
  <si>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</si>
  <si>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</si>
  <si>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</si>
  <si>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</si>
  <si>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</si>
  <si>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</si>
  <si>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</si>
  <si>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</si>
  <si>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</si>
  <si>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</si>
  <si>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</si>
  <si>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</si>
  <si>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</si>
  <si>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</si>
  <si>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</si>
  <si>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</si>
  <si>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</si>
  <si>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</si>
  <si>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</si>
  <si>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</si>
  <si>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</si>
  <si>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</si>
  <si>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</si>
  <si>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</si>
  <si>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</si>
  <si>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</si>
  <si>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</si>
  <si>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</si>
  <si>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</si>
  <si>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</si>
  <si>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</si>
  <si>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</si>
  <si>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</si>
  <si>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</si>
  <si>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</si>
  <si>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</si>
  <si>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</si>
  <si>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</si>
  <si>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</si>
  <si>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</si>
  <si>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</si>
  <si>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</si>
  <si>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</si>
  <si>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</si>
  <si>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</si>
  <si>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</si>
  <si>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</si>
  <si>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</si>
  <si>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</si>
  <si>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</si>
  <si>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</si>
  <si>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</si>
  <si>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</si>
  <si>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</si>
  <si>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</si>
  <si>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</si>
  <si>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</si>
  <si>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</si>
  <si>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</si>
  <si>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</si>
  <si>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</si>
  <si>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</si>
  <si>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</si>
  <si>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</si>
  <si>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</si>
  <si>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</si>
  <si>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</si>
  <si>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</si>
  <si>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</si>
  <si>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</si>
  <si>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</si>
  <si>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</si>
  <si>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</si>
  <si>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</si>
  <si>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</si>
  <si>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</si>
  <si>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</si>
  <si>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</si>
  <si>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</si>
  <si>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</si>
  <si>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</si>
  <si>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</si>
  <si>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</si>
  <si>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</si>
  <si>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</si>
  <si>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</si>
  <si>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</si>
  <si>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</si>
  <si>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</si>
  <si>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</si>
  <si>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</si>
  <si>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</si>
  <si>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</si>
  <si>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</si>
  <si>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</si>
  <si>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</si>
  <si>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</si>
  <si>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</si>
  <si>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</si>
  <si>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</si>
  <si>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</si>
  <si>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</si>
  <si>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</si>
  <si>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</si>
  <si>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</si>
  <si>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</si>
  <si>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</si>
  <si>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</si>
  <si>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</si>
  <si>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</si>
  <si>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</si>
  <si>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</si>
  <si>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</si>
  <si>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</si>
  <si>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</si>
  <si>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</si>
  <si>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</si>
  <si>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</si>
  <si>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</si>
  <si>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</si>
  <si>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</si>
  <si>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</si>
  <si>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</si>
  <si>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</si>
  <si>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</si>
  <si>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</si>
  <si>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</si>
  <si>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</si>
  <si>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</si>
  <si>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</si>
  <si>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</si>
  <si>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</si>
  <si>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</si>
  <si>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</si>
  <si>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</si>
  <si>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</si>
  <si>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</si>
  <si>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</si>
  <si>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</si>
  <si>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</si>
  <si>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</si>
  <si>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</si>
  <si>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</si>
  <si>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</si>
  <si>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</si>
  <si>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</si>
  <si>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</si>
  <si>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</si>
  <si>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</si>
  <si>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</si>
  <si>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</si>
  <si>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</si>
  <si>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</si>
  <si>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</si>
  <si>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</si>
  <si>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</si>
  <si>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</si>
  <si>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</si>
  <si>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</si>
  <si>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</si>
  <si>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</si>
  <si>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</si>
  <si>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</si>
  <si>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</si>
  <si>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</si>
  <si>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</si>
  <si>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</si>
  <si>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</si>
  <si>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</si>
  <si>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</si>
  <si>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</si>
  <si>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</si>
  <si>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</si>
  <si>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</si>
  <si>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</si>
  <si>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</si>
  <si>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</si>
  <si>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</si>
  <si>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</si>
  <si>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</si>
  <si>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</si>
  <si>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</si>
  <si>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</si>
  <si>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</si>
  <si>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</si>
  <si>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</si>
  <si>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</si>
  <si>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</si>
  <si>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</si>
  <si>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</si>
  <si>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</si>
  <si>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</si>
  <si>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</si>
  <si>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</si>
  <si>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</si>
  <si>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</si>
  <si>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</si>
  <si>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</si>
  <si>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</si>
  <si>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</si>
  <si>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</si>
  <si>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</si>
  <si>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</si>
  <si>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</si>
  <si>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</si>
  <si>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</si>
  <si>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</si>
  <si>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</si>
  <si>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</si>
  <si>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</si>
  <si>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</si>
  <si>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</si>
  <si>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</si>
  <si>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</si>
  <si>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</si>
  <si>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</si>
  <si>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</si>
  <si>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</si>
  <si>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</si>
  <si>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</si>
  <si>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</si>
  <si>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</si>
  <si>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</si>
  <si>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</si>
  <si>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</si>
  <si>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</si>
  <si>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</si>
  <si>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</si>
  <si>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</si>
  <si>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</si>
  <si>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</si>
  <si>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</si>
  <si>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</si>
  <si>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</si>
  <si>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</si>
  <si>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</si>
  <si>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</si>
  <si>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</si>
  <si>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</si>
  <si>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</si>
  <si>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</si>
  <si>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</si>
  <si>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</si>
  <si>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</si>
  <si>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</si>
  <si>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</si>
  <si>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</si>
  <si>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</si>
  <si>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</si>
  <si>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</si>
  <si>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</si>
  <si>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</si>
  <si>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</si>
  <si>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</si>
  <si>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</si>
  <si>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</si>
  <si>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</si>
  <si>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</si>
  <si>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</si>
  <si>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</si>
  <si>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</si>
  <si>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</si>
  <si>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</si>
  <si>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</si>
  <si>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</si>
  <si>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</si>
  <si>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</si>
  <si>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</si>
  <si>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</si>
  <si>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</si>
  <si>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</si>
  <si>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</si>
  <si>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</si>
  <si>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</si>
  <si>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</si>
  <si>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</si>
  <si>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</si>
  <si>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</si>
  <si>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</si>
  <si>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</si>
  <si>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</si>
  <si>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</si>
  <si>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</si>
  <si>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</si>
  <si>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</si>
  <si>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</si>
  <si>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</si>
  <si>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</si>
  <si>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</si>
  <si>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</si>
  <si>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</si>
  <si>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</si>
  <si>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</si>
  <si>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</si>
  <si>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</si>
  <si>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</si>
  <si>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</si>
  <si>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</si>
  <si>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</si>
  <si>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</si>
  <si>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</si>
  <si>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</si>
  <si>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</si>
  <si>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</si>
  <si>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</si>
  <si>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</si>
  <si>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</si>
  <si>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</si>
  <si>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</si>
  <si>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</si>
  <si>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</si>
  <si>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</si>
  <si>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</si>
  <si>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</si>
  <si>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</si>
  <si>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</si>
  <si>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</si>
  <si>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</si>
  <si>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</si>
  <si>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</si>
  <si>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</si>
  <si>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</si>
  <si>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</si>
  <si>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</si>
  <si>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</si>
  <si>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</si>
  <si>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</si>
  <si>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</si>
  <si>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</si>
  <si>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</si>
  <si>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</si>
  <si>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</si>
  <si>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</si>
  <si>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</si>
  <si>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</si>
  <si>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</si>
  <si>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</si>
  <si>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</si>
  <si>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</si>
  <si>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</si>
  <si>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</si>
  <si>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</si>
  <si>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</si>
  <si>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</si>
  <si>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</si>
  <si>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</si>
  <si>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</si>
  <si>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</si>
  <si>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</si>
  <si>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</si>
  <si>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</si>
  <si>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</si>
  <si>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</si>
  <si>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</si>
  <si>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</si>
  <si>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</si>
  <si>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</si>
  <si>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</si>
  <si>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</si>
  <si>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</si>
  <si>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</si>
  <si>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</si>
  <si>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</si>
  <si>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</si>
  <si>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</si>
  <si>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</si>
  <si>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</si>
  <si>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</si>
  <si>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</si>
  <si>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</si>
  <si>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</si>
  <si>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</si>
  <si>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</si>
  <si>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</si>
  <si>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</si>
  <si>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</si>
  <si>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</si>
  <si>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</si>
  <si>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</si>
  <si>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</si>
  <si>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</si>
  <si>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</si>
  <si>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</si>
  <si>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</si>
  <si>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</si>
  <si>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</si>
  <si>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</si>
  <si>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</si>
  <si>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</si>
  <si>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</si>
  <si>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</si>
  <si>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</si>
  <si>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</si>
  <si>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</si>
  <si>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</si>
  <si>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</si>
  <si>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</si>
  <si>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</si>
  <si>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</si>
  <si>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</si>
  <si>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</si>
  <si>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</si>
  <si>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</si>
  <si>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</si>
  <si>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</si>
  <si>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</si>
  <si>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</si>
  <si>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</si>
  <si>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</si>
  <si>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</si>
  <si>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</si>
  <si>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</si>
  <si>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</si>
  <si>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</si>
  <si>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</si>
  <si>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</si>
  <si>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</si>
  <si>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</si>
  <si>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</si>
  <si>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</si>
  <si>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</si>
  <si>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</si>
  <si>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</si>
  <si>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</si>
  <si>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</si>
  <si>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</si>
  <si>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</si>
  <si>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</si>
  <si>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</si>
  <si>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</si>
  <si>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</si>
  <si>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</si>
  <si>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</si>
  <si>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</si>
  <si>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</si>
  <si>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</si>
  <si>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</si>
  <si>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</si>
  <si>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</si>
  <si>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</si>
  <si>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</si>
  <si>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</si>
  <si>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</si>
  <si>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</si>
  <si>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</si>
  <si>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</si>
  <si>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</si>
  <si>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</si>
  <si>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</si>
  <si>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</si>
  <si>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</si>
  <si>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</si>
  <si>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</si>
  <si>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</si>
  <si>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</si>
  <si>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</si>
  <si>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</si>
  <si>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</si>
  <si>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</si>
  <si>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</si>
  <si>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</si>
  <si>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</si>
  <si>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</si>
  <si>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</si>
  <si>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</si>
  <si>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</si>
  <si>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</si>
  <si>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</si>
  <si>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</si>
  <si>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</si>
  <si>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</si>
  <si>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</si>
  <si>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</si>
  <si>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</si>
  <si>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</si>
  <si>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</si>
  <si>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</si>
  <si>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</si>
  <si>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</si>
  <si>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</si>
  <si>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</si>
  <si>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</si>
  <si>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</si>
  <si>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</si>
  <si>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</si>
  <si>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</si>
  <si>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</si>
  <si>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</si>
  <si>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</si>
  <si>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</si>
  <si>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</si>
  <si>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</si>
  <si>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</si>
  <si>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</si>
  <si>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</si>
  <si>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</si>
  <si>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</si>
  <si>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</si>
  <si>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</si>
  <si>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</si>
  <si>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</si>
  <si>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</si>
  <si>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</si>
  <si>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</si>
  <si>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</si>
  <si>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</si>
  <si>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</si>
  <si>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</si>
  <si>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</si>
  <si>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</si>
  <si>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</si>
  <si>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</si>
  <si>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</si>
  <si>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</si>
  <si>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</si>
  <si>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</si>
  <si>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</si>
  <si>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</si>
  <si>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</si>
  <si>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</si>
  <si>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</si>
  <si>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</si>
  <si>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</si>
  <si>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</si>
  <si>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</si>
  <si>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</si>
  <si>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</si>
  <si>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</si>
  <si>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</si>
  <si>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</si>
  <si>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</si>
  <si>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</si>
  <si>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</si>
  <si>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</si>
  <si>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</si>
  <si>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</si>
  <si>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</si>
  <si>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</si>
  <si>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</si>
  <si>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</si>
  <si>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</si>
  <si>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</si>
  <si>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</si>
  <si>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</si>
  <si>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</si>
  <si>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</si>
  <si>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</si>
  <si>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</si>
  <si>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</si>
  <si>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</si>
  <si>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</si>
  <si>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</si>
  <si>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</si>
  <si>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</si>
  <si>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</si>
  <si>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</si>
  <si>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</si>
  <si>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</si>
  <si>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</si>
  <si>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</si>
  <si>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</si>
  <si>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</si>
  <si>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</si>
  <si>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</si>
  <si>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</si>
  <si>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</si>
  <si>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</si>
  <si>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</si>
  <si>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</si>
  <si>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</si>
  <si>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</si>
  <si>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</si>
  <si>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</si>
  <si>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</si>
  <si>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</si>
  <si>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</si>
  <si>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</si>
  <si>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</si>
  <si>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</si>
  <si>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</si>
  <si>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</si>
  <si>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</si>
  <si>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</si>
  <si>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</si>
  <si>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</si>
  <si>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</si>
  <si>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</si>
  <si>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</si>
  <si>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</si>
  <si>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</si>
  <si>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</si>
  <si>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</si>
  <si>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</si>
  <si>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</si>
  <si>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</si>
  <si>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</si>
  <si>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</si>
  <si>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</si>
  <si>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</si>
  <si>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</si>
  <si>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</si>
  <si>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</si>
  <si>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</si>
  <si>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</si>
  <si>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</si>
  <si>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</si>
  <si>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</si>
  <si>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</si>
  <si>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</si>
  <si>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</si>
  <si>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</si>
  <si>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</si>
  <si>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</si>
  <si>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</si>
  <si>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</si>
  <si>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</si>
  <si>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</si>
  <si>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</si>
  <si>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</si>
  <si>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</si>
  <si>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</si>
  <si>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</si>
  <si>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</si>
  <si>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</si>
  <si>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</si>
  <si>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</si>
  <si>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</si>
  <si>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</si>
  <si>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</si>
  <si>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</si>
  <si>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</si>
  <si>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</si>
  <si>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</si>
  <si>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</si>
  <si>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</si>
  <si>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</si>
  <si>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</si>
  <si>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</si>
  <si>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</si>
  <si>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</si>
  <si>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</si>
  <si>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</si>
  <si>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</si>
  <si>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</si>
  <si>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</si>
  <si>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</si>
  <si>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</si>
  <si>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</si>
  <si>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</si>
  <si>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</si>
  <si>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</si>
  <si>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</si>
  <si>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</si>
  <si>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</si>
  <si>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</si>
  <si>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</si>
  <si>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</si>
  <si>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</si>
  <si>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</si>
  <si>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</si>
  <si>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</si>
  <si>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</si>
  <si>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</si>
  <si>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</si>
  <si>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</si>
  <si>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</si>
  <si>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</si>
  <si>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</si>
  <si>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</si>
  <si>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</si>
  <si>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</si>
  <si>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</si>
  <si>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</si>
  <si>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</si>
  <si>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</si>
  <si>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</si>
  <si>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</si>
  <si>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</si>
  <si>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</si>
  <si>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</si>
  <si>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</si>
  <si>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</si>
  <si>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</si>
  <si>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</si>
  <si>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</si>
  <si>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</si>
  <si>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</si>
  <si>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</si>
  <si>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</si>
  <si>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</si>
  <si>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</si>
  <si>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</si>
  <si>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</si>
  <si>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</si>
  <si>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</si>
  <si>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</si>
  <si>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</si>
  <si>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</si>
  <si>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</si>
  <si>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</si>
  <si>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</si>
  <si>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</si>
  <si>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</si>
  <si>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</si>
  <si>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</si>
  <si>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</si>
  <si>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</si>
  <si>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</si>
  <si>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</si>
  <si>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</si>
  <si>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</si>
  <si>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</si>
  <si>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</si>
  <si>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</si>
  <si>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</si>
  <si>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</si>
  <si>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</si>
  <si>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</si>
  <si>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</si>
  <si>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</si>
  <si>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</si>
  <si>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</si>
  <si>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</si>
  <si>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</si>
  <si>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</si>
  <si>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</si>
  <si>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</si>
  <si>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</si>
  <si>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</si>
  <si>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</si>
  <si>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</si>
  <si>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</si>
  <si>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</si>
  <si>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</si>
  <si>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</si>
  <si>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</si>
  <si>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</si>
  <si>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</si>
  <si>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</si>
  <si>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</si>
  <si>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</si>
  <si>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</si>
  <si>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</si>
  <si>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</si>
  <si>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</si>
  <si>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</si>
  <si>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</si>
  <si>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</si>
  <si>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</si>
  <si>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</si>
  <si>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</si>
  <si>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</si>
  <si>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</si>
  <si>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</si>
  <si>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</si>
  <si>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</si>
  <si>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</si>
  <si>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</si>
  <si>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</si>
  <si>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</si>
  <si>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</si>
  <si>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</si>
  <si>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</si>
  <si>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</si>
  <si>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</si>
  <si>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</si>
  <si>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</si>
  <si>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</si>
  <si>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</si>
  <si>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</si>
  <si>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</si>
  <si>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</si>
  <si>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</si>
  <si>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</si>
  <si>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</si>
  <si>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</si>
  <si>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</si>
  <si>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</si>
  <si>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</si>
  <si>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</si>
  <si>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</si>
  <si>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</si>
  <si>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</si>
  <si>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</si>
  <si>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</si>
  <si>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</si>
  <si>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</si>
  <si>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</si>
  <si>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</si>
  <si>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</si>
  <si>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</si>
  <si>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</si>
  <si>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</si>
  <si>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</si>
  <si>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</si>
  <si>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</si>
  <si>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</si>
  <si>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</si>
  <si>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</si>
  <si>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</si>
  <si>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</si>
  <si>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</si>
  <si>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</si>
  <si>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</si>
  <si>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</si>
  <si>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</si>
  <si>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</si>
  <si>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</si>
  <si>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</si>
  <si>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</si>
  <si>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</si>
  <si>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</si>
  <si>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</si>
  <si>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</si>
  <si>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</si>
  <si>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</si>
  <si>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</si>
  <si>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</si>
  <si>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</si>
  <si>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</si>
  <si>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</si>
  <si>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</si>
  <si>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</si>
  <si>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</si>
  <si>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</si>
  <si>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</si>
  <si>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</si>
  <si>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</si>
  <si>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</si>
  <si>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</si>
  <si>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</si>
  <si>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</si>
  <si>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</si>
  <si>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</si>
  <si>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</si>
  <si>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</si>
  <si>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</si>
  <si>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</si>
  <si>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</si>
  <si>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</si>
  <si>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</si>
  <si>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</si>
  <si>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</si>
  <si>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</si>
  <si>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</si>
  <si>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</si>
  <si>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</si>
  <si>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</si>
  <si>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</si>
  <si>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</si>
  <si>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</si>
  <si>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</si>
  <si>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</si>
  <si>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</si>
  <si>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</si>
  <si>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</si>
  <si>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</si>
  <si>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</si>
  <si>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</si>
  <si>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</si>
  <si>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</si>
  <si>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</si>
  <si>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</si>
  <si>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</si>
  <si>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</si>
  <si>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</si>
  <si>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</si>
  <si>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</si>
  <si>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</si>
  <si>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</si>
  <si>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</si>
  <si>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</si>
  <si>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</si>
  <si>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</si>
  <si>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</si>
  <si>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</si>
  <si>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</si>
  <si>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</si>
  <si>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</si>
  <si>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</si>
  <si>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</si>
  <si>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</si>
  <si>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</si>
  <si>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</si>
  <si>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</si>
  <si>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</si>
  <si>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</si>
  <si>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</si>
  <si>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</si>
  <si>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</si>
  <si>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</si>
  <si>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</si>
  <si>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</si>
  <si>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</si>
  <si>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</si>
  <si>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</si>
  <si>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</si>
  <si>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</si>
  <si>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</si>
  <si>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</si>
  <si>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</si>
  <si>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</si>
  <si>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</si>
  <si>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</si>
  <si>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</si>
  <si>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</si>
  <si>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</si>
  <si>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</si>
  <si>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</si>
  <si>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</si>
  <si>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</si>
  <si>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</si>
  <si>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</si>
  <si>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</si>
  <si>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</si>
  <si>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</si>
  <si>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</si>
  <si>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</si>
  <si>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</si>
  <si>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</si>
  <si>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</si>
  <si>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</si>
  <si>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</si>
  <si>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</si>
  <si>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</si>
  <si>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</si>
  <si>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</si>
  <si>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</si>
  <si>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</si>
  <si>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</si>
  <si>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</si>
  <si>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</si>
  <si>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</si>
  <si>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</si>
  <si>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</si>
  <si>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</si>
  <si>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</si>
  <si>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</si>
  <si>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</si>
  <si>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</si>
  <si>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</si>
  <si>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</si>
  <si>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</si>
  <si>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</si>
  <si>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</si>
  <si>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</si>
  <si>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</si>
  <si>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</si>
  <si>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</si>
  <si>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</si>
  <si>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</si>
  <si>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</si>
  <si>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</si>
  <si>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</si>
  <si>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</si>
  <si>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</si>
  <si>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</si>
  <si>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</si>
  <si>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</si>
  <si>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</si>
  <si>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</si>
  <si>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</si>
  <si>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</si>
  <si>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</si>
  <si>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</si>
  <si>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</si>
  <si>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</si>
  <si>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</si>
  <si>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</si>
  <si>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</si>
  <si>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</si>
  <si>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</si>
  <si>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</si>
  <si>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</si>
  <si>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</si>
  <si>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</si>
  <si>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</si>
  <si>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</si>
  <si>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</si>
  <si>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</si>
  <si>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</si>
  <si>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</si>
  <si>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</si>
  <si>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</si>
  <si>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</si>
  <si>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</si>
  <si>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</si>
  <si>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</si>
  <si>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</si>
  <si>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</si>
  <si>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</si>
  <si>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</si>
  <si>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</si>
  <si>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</si>
  <si>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</si>
  <si>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</si>
  <si>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</si>
  <si>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</si>
  <si>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</si>
  <si>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</si>
  <si>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</si>
  <si>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</si>
  <si>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</si>
  <si>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</si>
  <si>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</si>
  <si>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</si>
  <si>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</si>
  <si>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</si>
  <si>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</si>
  <si>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</si>
  <si>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</si>
  <si>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</si>
  <si>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</si>
  <si>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</si>
  <si>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</si>
  <si>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</si>
  <si>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</si>
  <si>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</si>
  <si>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</si>
  <si>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</si>
  <si>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</si>
  <si>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</si>
  <si>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</si>
  <si>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</si>
  <si>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</si>
  <si>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</si>
  <si>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</si>
  <si>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</si>
  <si>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</si>
  <si>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</si>
  <si>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</si>
  <si>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</si>
  <si>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</si>
  <si>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</si>
  <si>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</si>
  <si>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</si>
  <si>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</si>
  <si>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</si>
  <si>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</si>
  <si>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</si>
  <si>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</si>
  <si>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</si>
  <si>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</si>
  <si>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</si>
  <si>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</si>
  <si>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</si>
  <si>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</si>
  <si>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</si>
  <si>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</si>
  <si>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</si>
  <si>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</si>
  <si>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</si>
  <si>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</si>
  <si>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</si>
  <si>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</si>
  <si>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</si>
  <si>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</si>
  <si>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</si>
  <si>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</si>
  <si>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</si>
  <si>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</si>
  <si>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</si>
  <si>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</si>
  <si>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</si>
  <si>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</si>
  <si>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</si>
  <si>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</si>
  <si>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</si>
  <si>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</si>
  <si>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</si>
  <si>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</si>
  <si>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</si>
  <si>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</si>
  <si>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</si>
  <si>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</si>
  <si>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</si>
  <si>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</si>
  <si>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</si>
  <si>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</si>
  <si>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</si>
  <si>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</si>
  <si>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</si>
  <si>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</si>
  <si>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</si>
  <si>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</si>
  <si>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</si>
  <si>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</si>
  <si>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</si>
  <si>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</si>
  <si>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</si>
  <si>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</si>
  <si>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</si>
  <si>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</si>
  <si>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</si>
  <si>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</si>
  <si>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</si>
  <si>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</si>
  <si>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</si>
  <si>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</si>
  <si>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</si>
  <si>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</si>
  <si>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</si>
  <si>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</si>
  <si>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</si>
  <si>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</si>
  <si>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</si>
  <si>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</si>
  <si>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</si>
  <si>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</si>
  <si>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</si>
  <si>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</si>
  <si>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</si>
  <si>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</si>
  <si>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</si>
  <si>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</si>
  <si>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</si>
  <si>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</si>
  <si>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</si>
  <si>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</si>
  <si>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</si>
  <si>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</si>
  <si>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</si>
  <si>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</si>
  <si>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</si>
  <si>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</si>
  <si>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</si>
  <si>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</si>
  <si>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</si>
  <si>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</si>
  <si>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</si>
  <si>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</si>
  <si>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</si>
  <si>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</si>
  <si>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</si>
  <si>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</si>
  <si>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</si>
  <si>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</si>
  <si>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</si>
  <si>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</si>
  <si>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</si>
  <si>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</si>
  <si>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</si>
  <si>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</si>
  <si>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</si>
  <si>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</si>
  <si>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</si>
  <si>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</si>
  <si>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</si>
  <si>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</si>
  <si>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</si>
  <si>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</si>
  <si>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</si>
  <si>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</si>
  <si>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</si>
  <si>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</si>
  <si>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</si>
  <si>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</si>
  <si>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</si>
  <si>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</si>
  <si>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</si>
  <si>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</si>
  <si>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</si>
  <si>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</si>
  <si>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</si>
  <si>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</si>
  <si>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</si>
  <si>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</si>
  <si>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</si>
  <si>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</si>
  <si>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</si>
  <si>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</si>
  <si>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</si>
  <si>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</si>
  <si>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</si>
  <si>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</si>
  <si>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</si>
  <si>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</si>
  <si>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</si>
  <si>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</si>
  <si>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</si>
  <si>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</si>
  <si>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</si>
  <si>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</si>
  <si>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</si>
  <si>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</si>
  <si>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</si>
  <si>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</si>
  <si>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</si>
  <si>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</si>
  <si>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</si>
  <si>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</si>
  <si>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</si>
  <si>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</si>
  <si>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</si>
  <si>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</si>
  <si>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</si>
  <si>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</si>
  <si>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</si>
  <si>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</si>
  <si>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</si>
  <si>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</si>
  <si>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</si>
  <si>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</si>
  <si>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</si>
  <si>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</si>
  <si>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</si>
  <si>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</si>
  <si>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</si>
  <si>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</si>
  <si>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</si>
  <si>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</si>
  <si>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</si>
  <si>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</si>
  <si>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</si>
  <si>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</si>
  <si>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</si>
  <si>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</si>
  <si>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</si>
  <si>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</si>
  <si>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</si>
  <si>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</si>
  <si>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</si>
  <si>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</si>
  <si>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</si>
  <si>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</si>
  <si>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</si>
  <si>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</si>
  <si>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</si>
  <si>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</si>
  <si>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</si>
  <si>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</si>
  <si>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</si>
  <si>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</si>
  <si>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</si>
  <si>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</si>
  <si>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</si>
  <si>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</si>
  <si>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</si>
  <si>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</si>
  <si>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</si>
  <si>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</si>
  <si>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</si>
  <si>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</si>
  <si>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</si>
  <si>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</si>
  <si>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</si>
  <si>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</si>
  <si>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</si>
  <si>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</si>
  <si>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</si>
  <si>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</si>
  <si>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</si>
  <si>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</si>
  <si>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</si>
  <si>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</si>
  <si>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</si>
  <si>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</si>
  <si>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</si>
  <si>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</si>
  <si>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</si>
  <si>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</si>
  <si>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</si>
  <si>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</si>
  <si>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</si>
  <si>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</si>
  <si>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</si>
  <si>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</si>
  <si>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</si>
  <si>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</si>
  <si>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</si>
  <si>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</si>
  <si>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</si>
  <si>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</si>
  <si>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</si>
  <si>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</si>
  <si>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</si>
  <si>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</si>
  <si>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</si>
  <si>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</si>
  <si>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</si>
  <si>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</si>
  <si>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</si>
  <si>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</si>
  <si>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</si>
  <si>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</si>
  <si>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</si>
  <si>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</si>
  <si>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</si>
  <si>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</si>
  <si>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</si>
  <si>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</si>
  <si>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</si>
  <si>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</si>
  <si>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</si>
  <si>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</si>
  <si>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</si>
  <si>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</si>
  <si>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</si>
  <si>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</si>
  <si>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</si>
  <si>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</si>
  <si>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</si>
  <si>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</si>
  <si>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</si>
  <si>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</si>
  <si>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</si>
  <si>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</si>
  <si>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</si>
  <si>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</si>
  <si>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</si>
  <si>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</si>
  <si>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</si>
  <si>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</si>
  <si>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</si>
  <si>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</si>
  <si>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</si>
  <si>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</si>
  <si>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</si>
  <si>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</si>
  <si>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</si>
  <si>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</si>
  <si>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</si>
  <si>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</si>
  <si>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</si>
  <si>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</si>
  <si>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</si>
  <si>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</si>
  <si>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</si>
  <si>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</si>
  <si>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</si>
  <si>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</si>
  <si>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</si>
  <si>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</si>
  <si>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</si>
  <si>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</si>
  <si>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</si>
  <si>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</si>
  <si>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</si>
  <si>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</si>
  <si>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</si>
  <si>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</si>
  <si>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</si>
  <si>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</si>
  <si>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</si>
  <si>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</si>
  <si>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</si>
  <si>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</si>
  <si>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</si>
  <si>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</si>
  <si>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</si>
  <si>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</si>
  <si>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</si>
  <si>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</si>
  <si>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</si>
  <si>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</si>
  <si>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</si>
  <si>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</si>
  <si>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</si>
  <si>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</si>
  <si>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</si>
  <si>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</si>
  <si>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</si>
  <si>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</si>
  <si>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</si>
  <si>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</si>
  <si>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</si>
  <si>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</si>
  <si>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</si>
  <si>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</si>
  <si>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</si>
  <si>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</si>
  <si>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</si>
  <si>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</si>
  <si>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</si>
  <si>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</si>
  <si>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</si>
  <si>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</si>
  <si>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</si>
  <si>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</si>
  <si>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</si>
  <si>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</si>
  <si>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</si>
  <si>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</si>
  <si>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</si>
  <si>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</si>
  <si>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</si>
  <si>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</si>
  <si>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</si>
  <si>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</si>
  <si>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</si>
  <si>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</si>
  <si>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</si>
  <si>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</si>
  <si>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</si>
  <si>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</si>
  <si>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</si>
  <si>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</si>
  <si>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</si>
  <si>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</si>
  <si>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</si>
  <si>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</si>
  <si>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</si>
  <si>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</si>
  <si>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</si>
  <si>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</si>
  <si>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</si>
  <si>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</si>
  <si>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</si>
  <si>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</si>
  <si>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</si>
  <si>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</si>
  <si>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</si>
  <si>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</si>
  <si>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</si>
  <si>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</si>
  <si>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</si>
  <si>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</si>
  <si>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</si>
  <si>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</si>
  <si>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</si>
  <si>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</si>
  <si>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</si>
  <si>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</si>
  <si>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</si>
  <si>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</si>
  <si>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</si>
  <si>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</si>
  <si>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</si>
  <si>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</si>
  <si>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</si>
  <si>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</si>
  <si>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</si>
  <si>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</si>
  <si>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</si>
  <si>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</si>
  <si>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</si>
  <si>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</si>
  <si>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</si>
  <si>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</si>
  <si>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</si>
  <si>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</si>
  <si>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</si>
  <si>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</si>
  <si>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</si>
  <si>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</si>
  <si>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</si>
  <si>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</si>
  <si>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</si>
  <si>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</si>
  <si>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</si>
  <si>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</si>
  <si>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</si>
  <si>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</si>
  <si>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</si>
  <si>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</si>
  <si>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</si>
  <si>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</si>
  <si>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</si>
  <si>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</si>
  <si>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</si>
  <si>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</si>
  <si>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</si>
  <si>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</si>
  <si>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</si>
  <si>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</si>
  <si>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</si>
  <si>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</si>
  <si>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</si>
  <si>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</si>
  <si>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</si>
  <si>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</si>
  <si>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</si>
  <si>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</si>
  <si>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</si>
  <si>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</si>
  <si>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</si>
  <si>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</si>
  <si>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</si>
  <si>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</si>
  <si>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</si>
  <si>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</si>
  <si>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</si>
  <si>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</si>
  <si>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</si>
  <si>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</si>
  <si>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</si>
  <si>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</si>
  <si>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</si>
  <si>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</si>
  <si>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</si>
  <si>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</si>
  <si>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</si>
  <si>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</si>
  <si>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</si>
  <si>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</si>
  <si>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</si>
  <si>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</si>
  <si>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</si>
  <si>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</si>
  <si>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</si>
  <si>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</si>
  <si>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</si>
  <si>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</si>
  <si>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</si>
  <si>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</si>
  <si>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</si>
  <si>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</si>
  <si>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</si>
  <si>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</si>
  <si>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</si>
  <si>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</si>
  <si>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</si>
  <si>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</si>
  <si>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</si>
  <si>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</si>
  <si>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</si>
  <si>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</si>
  <si>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</si>
  <si>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</si>
  <si>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</si>
  <si>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</si>
  <si>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</si>
  <si>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</si>
  <si>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</si>
  <si>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</si>
  <si>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</si>
  <si>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</si>
  <si>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</si>
  <si>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</si>
  <si>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</si>
  <si>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</si>
  <si>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</si>
  <si>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</si>
  <si>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</si>
  <si>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</si>
  <si>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</si>
  <si>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</si>
  <si>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</si>
  <si>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</si>
  <si>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</si>
  <si>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</si>
  <si>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</si>
  <si>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</si>
  <si>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</si>
  <si>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</si>
  <si>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</si>
  <si>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</si>
  <si>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</si>
  <si>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</si>
  <si>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</si>
  <si>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</si>
  <si>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</si>
  <si>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</si>
  <si>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</si>
  <si>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</si>
  <si>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</si>
  <si>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</si>
  <si>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</si>
  <si>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</si>
  <si>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</si>
  <si>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</si>
  <si>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</si>
  <si>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</si>
  <si>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</si>
  <si>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</si>
  <si>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</si>
  <si>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</si>
  <si>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</si>
  <si>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</si>
  <si>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</si>
  <si>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</si>
  <si>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</si>
  <si>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</si>
  <si>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</si>
  <si>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</si>
  <si>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</si>
  <si>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</si>
  <si>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</si>
  <si>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</si>
  <si>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</si>
  <si>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</si>
  <si>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</si>
  <si>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</si>
  <si>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</si>
  <si>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</si>
  <si>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</si>
  <si>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</si>
  <si>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</si>
  <si>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</si>
  <si>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</si>
  <si>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</si>
  <si>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</si>
  <si>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</si>
  <si>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</si>
  <si>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</si>
  <si>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</si>
  <si>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</si>
  <si>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</si>
  <si>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</si>
  <si>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</si>
  <si>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</si>
  <si>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</si>
  <si>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</si>
  <si>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</si>
  <si>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</si>
  <si>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</si>
  <si>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</si>
  <si>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</si>
  <si>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</si>
  <si>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</si>
  <si>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</si>
  <si>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</si>
  <si>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</si>
  <si>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</si>
  <si>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</si>
  <si>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</si>
  <si>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</si>
  <si>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</si>
  <si>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</si>
  <si>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</si>
  <si>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</si>
  <si>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</si>
  <si>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</si>
  <si>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</si>
  <si>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</si>
  <si>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</si>
  <si>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</si>
  <si>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</si>
  <si>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</si>
  <si>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</si>
  <si>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</si>
  <si>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</si>
  <si>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</si>
  <si>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</si>
  <si>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</si>
  <si>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</si>
  <si>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</si>
  <si>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</si>
  <si>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</si>
  <si>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</si>
  <si>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</si>
  <si>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</si>
  <si>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</si>
  <si>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</si>
  <si>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</si>
  <si>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</si>
  <si>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</si>
  <si>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</si>
  <si>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</si>
  <si>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</si>
  <si>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</si>
  <si>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</si>
  <si>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</si>
  <si>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</si>
  <si>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</si>
  <si>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</si>
  <si>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</si>
  <si>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</si>
  <si>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</si>
  <si>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</si>
  <si>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</si>
  <si>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</si>
  <si>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</si>
  <si>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</si>
  <si>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</si>
  <si>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</si>
  <si>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</si>
  <si>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</si>
  <si>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</si>
  <si>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</si>
  <si>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</si>
  <si>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</si>
  <si>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</si>
  <si>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</si>
  <si>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</si>
  <si>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</si>
  <si>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</si>
  <si>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</si>
  <si>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</si>
  <si>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</si>
  <si>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</si>
  <si>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</si>
  <si>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</si>
  <si>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</si>
  <si>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</si>
  <si>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</si>
  <si>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</si>
  <si>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</si>
  <si>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</si>
  <si>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</si>
  <si>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</si>
  <si>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</si>
  <si>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</si>
  <si>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</si>
  <si>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</si>
  <si>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</si>
  <si>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</si>
  <si>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</si>
  <si>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</si>
  <si>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</si>
  <si>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</si>
  <si>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</si>
  <si>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</si>
  <si>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</si>
  <si>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</si>
  <si>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</si>
  <si>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</si>
  <si>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</si>
  <si>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</si>
  <si>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</si>
  <si>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</si>
  <si>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</si>
  <si>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</si>
  <si>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</si>
  <si>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</si>
  <si>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</si>
  <si>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</si>
  <si>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</si>
  <si>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</si>
  <si>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</si>
  <si>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</si>
  <si>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</si>
  <si>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</si>
  <si>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</si>
  <si>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</si>
  <si>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</si>
  <si>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</si>
  <si>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</si>
  <si>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</si>
  <si>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</si>
  <si>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</si>
  <si>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</si>
  <si>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</si>
  <si>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</si>
  <si>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</si>
  <si>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</si>
  <si>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</si>
  <si>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</si>
  <si>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</si>
  <si>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</si>
  <si>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</si>
  <si>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</si>
  <si>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</si>
  <si>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</si>
  <si>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</si>
  <si>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</si>
  <si>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</si>
  <si>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</si>
  <si>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</si>
  <si>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</si>
  <si>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</si>
  <si>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</si>
  <si>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</si>
  <si>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</si>
  <si>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</si>
  <si>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</si>
  <si>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</si>
  <si>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</si>
  <si>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</si>
  <si>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</si>
  <si>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</si>
  <si>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</si>
  <si>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</si>
  <si>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</si>
  <si>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</si>
  <si>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</si>
  <si>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</si>
  <si>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</si>
  <si>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</si>
  <si>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</si>
  <si>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</si>
  <si>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</si>
  <si>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</si>
  <si>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</si>
  <si>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</si>
  <si>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</si>
  <si>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</si>
  <si>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</si>
  <si>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</si>
  <si>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</si>
  <si>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</si>
  <si>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</si>
  <si>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</si>
  <si>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</si>
  <si>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</si>
  <si>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</si>
  <si>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</si>
  <si>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</si>
  <si>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</si>
  <si>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</si>
  <si>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</si>
  <si>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</si>
  <si>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</si>
  <si>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</si>
  <si>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</si>
  <si>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</si>
  <si>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</si>
  <si>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</si>
  <si>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</si>
  <si>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</si>
  <si>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</si>
  <si>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</si>
  <si>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</si>
  <si>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</si>
  <si>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</si>
  <si>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</si>
  <si>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</si>
  <si>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</si>
  <si>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</si>
  <si>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</si>
  <si>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</si>
  <si>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</si>
  <si>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</si>
  <si>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</si>
  <si>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</si>
  <si>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</si>
  <si>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</si>
  <si>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</si>
  <si>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</si>
  <si>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</si>
  <si>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</si>
  <si>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</si>
  <si>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</si>
  <si>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</si>
  <si>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</si>
  <si>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</si>
  <si>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</si>
  <si>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</si>
  <si>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</si>
  <si>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</si>
  <si>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</si>
  <si>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</si>
  <si>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</si>
  <si>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</si>
  <si>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</si>
  <si>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</si>
  <si>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</si>
  <si>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</si>
  <si>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</si>
  <si>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</si>
  <si>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</si>
  <si>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</si>
  <si>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</si>
  <si>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</si>
  <si>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</si>
  <si>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</si>
  <si>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</si>
  <si>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</si>
  <si>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</si>
  <si>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</si>
  <si>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</si>
  <si>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</si>
  <si>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</si>
  <si>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</si>
  <si>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</si>
  <si>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</si>
  <si>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</si>
  <si>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</si>
  <si>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</si>
  <si>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</si>
  <si>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</si>
  <si>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</si>
  <si>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</si>
  <si>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</si>
  <si>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</si>
  <si>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</si>
  <si>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</si>
  <si>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</si>
  <si>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</si>
  <si>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</si>
  <si>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</si>
  <si>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</si>
  <si>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</si>
  <si>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</si>
  <si>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</si>
  <si>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</si>
  <si>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</si>
  <si>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</si>
  <si>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</si>
  <si>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</si>
  <si>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</si>
  <si>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</si>
  <si>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</si>
  <si>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</si>
  <si>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</si>
  <si>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</si>
  <si>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</si>
  <si>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</si>
  <si>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</si>
  <si>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</si>
  <si>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</si>
  <si>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</si>
  <si>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</si>
  <si>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</si>
  <si>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</si>
  <si>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</si>
  <si>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</si>
  <si>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</si>
  <si>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</si>
  <si>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</si>
  <si>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</si>
  <si>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</si>
  <si>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</si>
  <si>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</si>
  <si>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</si>
  <si>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</si>
  <si>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</si>
  <si>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</si>
  <si>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</si>
  <si>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</si>
  <si>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</si>
  <si>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</si>
  <si>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</si>
  <si>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</si>
  <si>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</si>
  <si>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</si>
  <si>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</si>
  <si>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</si>
  <si>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</si>
  <si>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</si>
  <si>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</si>
  <si>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</si>
  <si>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</si>
  <si>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</si>
  <si>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</si>
  <si>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</si>
  <si>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</si>
  <si>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</si>
  <si>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</si>
  <si>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</si>
  <si>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</si>
  <si>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</si>
  <si>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</si>
  <si>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</si>
  <si>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</si>
  <si>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</si>
  <si>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</si>
  <si>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</si>
  <si>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</si>
  <si>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</si>
  <si>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</si>
  <si>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</si>
  <si>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</si>
  <si>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</si>
  <si>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</si>
  <si>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</si>
  <si>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</si>
  <si>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</si>
  <si>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</si>
  <si>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</si>
  <si>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</si>
  <si>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</si>
  <si>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</si>
  <si>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</si>
  <si>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</si>
  <si>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</si>
  <si>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</si>
  <si>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</si>
  <si>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</si>
  <si>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</si>
  <si>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</si>
  <si>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</si>
  <si>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</si>
  <si>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</si>
  <si>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</si>
  <si>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</si>
  <si>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</si>
  <si>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</si>
  <si>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</si>
  <si>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</si>
  <si>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</si>
  <si>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</si>
  <si>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</si>
  <si>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</si>
  <si>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</si>
  <si>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</si>
  <si>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</si>
  <si>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</si>
  <si>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</si>
  <si>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</si>
  <si>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</si>
  <si>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</si>
  <si>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</si>
  <si>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</si>
  <si>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</si>
  <si>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</si>
  <si>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</si>
  <si>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</si>
  <si>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</si>
  <si>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</si>
  <si>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</si>
  <si>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</si>
  <si>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</si>
  <si>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</si>
  <si>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</si>
  <si>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</si>
  <si>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</si>
  <si>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</si>
  <si>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</si>
  <si>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</si>
  <si>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</si>
  <si>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</si>
  <si>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</si>
  <si>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</si>
  <si>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</si>
  <si>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</si>
  <si>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</si>
  <si>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</si>
  <si>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</si>
  <si>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</si>
  <si>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</si>
  <si>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</si>
  <si>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</si>
  <si>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</si>
  <si>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</si>
  <si>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</si>
  <si>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</si>
  <si>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</si>
  <si>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</si>
  <si>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</si>
  <si>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</si>
  <si>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</si>
  <si>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</si>
  <si>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</si>
  <si>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</si>
  <si>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</si>
  <si>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</si>
  <si>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</si>
  <si>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</si>
  <si>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</si>
  <si>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</si>
  <si>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</si>
  <si>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</si>
  <si>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</si>
  <si>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</si>
  <si>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</si>
  <si>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</si>
  <si>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</si>
  <si>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</si>
  <si>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</si>
  <si>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</si>
  <si>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</si>
  <si>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</si>
  <si>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</si>
  <si>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</si>
  <si>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</si>
  <si>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</si>
  <si>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</si>
  <si>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</si>
  <si>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</si>
  <si>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</si>
  <si>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</si>
  <si>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</si>
  <si>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</si>
  <si>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</si>
  <si>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</si>
  <si>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</si>
  <si>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</si>
  <si>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</si>
  <si>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</si>
  <si>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</si>
  <si>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</si>
  <si>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</si>
  <si>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</si>
  <si>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</si>
  <si>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</si>
  <si>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</si>
  <si>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</si>
  <si>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</si>
  <si>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</si>
  <si>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</si>
  <si>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</si>
  <si>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</si>
  <si>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</si>
  <si>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</si>
  <si>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</si>
  <si>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</si>
  <si>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</si>
  <si>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</si>
  <si>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</si>
  <si>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</si>
  <si>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</si>
  <si>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</si>
  <si>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</si>
  <si>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</si>
  <si>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</si>
  <si>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</si>
  <si>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</si>
  <si>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</si>
  <si>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</si>
  <si>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</si>
  <si>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</si>
  <si>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</si>
  <si>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</si>
  <si>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</si>
  <si>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</si>
  <si>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</si>
  <si>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</si>
  <si>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</si>
  <si>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</si>
  <si>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</si>
  <si>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</si>
  <si>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</si>
  <si>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</si>
  <si>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</si>
  <si>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</si>
  <si>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</si>
  <si>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</si>
  <si>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</si>
  <si>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</si>
  <si>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</si>
  <si>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</si>
  <si>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</si>
  <si>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</si>
  <si>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</si>
  <si>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</si>
  <si>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</si>
  <si>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</si>
  <si>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</si>
  <si>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</si>
  <si>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</si>
  <si>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</si>
  <si>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</si>
  <si>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</si>
  <si>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</si>
  <si>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</si>
  <si>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</si>
  <si>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</si>
  <si>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</si>
  <si>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</si>
  <si>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</si>
  <si>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</si>
  <si>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</si>
  <si>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</si>
  <si>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</si>
  <si>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</si>
  <si>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</si>
  <si>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</si>
  <si>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</si>
  <si>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</si>
  <si>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</si>
  <si>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</si>
  <si>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</si>
  <si>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</si>
  <si>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</si>
  <si>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</si>
  <si>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</si>
  <si>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</si>
  <si>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</si>
  <si>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</si>
  <si>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</si>
  <si>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</si>
  <si>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</si>
  <si>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</si>
  <si>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</si>
  <si>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</si>
  <si>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</si>
  <si>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</si>
  <si>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</si>
  <si>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</si>
  <si>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</si>
  <si>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</si>
  <si>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</si>
  <si>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</si>
  <si>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</si>
  <si>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</si>
  <si>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</si>
  <si>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</si>
  <si>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</si>
  <si>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</si>
  <si>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</si>
  <si>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</si>
  <si>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</si>
  <si>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</si>
  <si>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</si>
  <si>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</si>
  <si>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</si>
  <si>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</si>
  <si>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</si>
  <si>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</si>
  <si>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</si>
  <si>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</si>
  <si>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</si>
  <si>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</si>
  <si>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</si>
  <si>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</si>
  <si>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</si>
  <si>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</si>
  <si>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</si>
  <si>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</si>
  <si>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</si>
  <si>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</si>
  <si>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</si>
  <si>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</si>
  <si>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</si>
  <si>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</si>
  <si>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</si>
  <si>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</si>
  <si>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</si>
  <si>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</si>
  <si>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</si>
  <si>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</si>
  <si>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</si>
  <si>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</si>
  <si>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</si>
  <si>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</si>
  <si>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</si>
  <si>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</si>
  <si>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</si>
  <si>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</si>
  <si>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</si>
  <si>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</si>
  <si>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</si>
  <si>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</si>
  <si>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</si>
  <si>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</si>
  <si>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</si>
  <si>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</si>
  <si>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</si>
  <si>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</si>
  <si>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</si>
  <si>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</si>
  <si>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</si>
  <si>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</si>
  <si>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</si>
  <si>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</si>
  <si>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</si>
  <si>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</si>
  <si>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</si>
  <si>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</si>
  <si>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</si>
  <si>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</si>
  <si>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</si>
  <si>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</si>
  <si>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</si>
  <si>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</si>
  <si>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</si>
  <si>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</si>
  <si>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</si>
  <si>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</si>
  <si>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</si>
  <si>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</si>
  <si>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</si>
  <si>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</si>
  <si>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</si>
  <si>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</si>
  <si>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</si>
  <si>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</si>
  <si>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</si>
  <si>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</si>
  <si>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</si>
  <si>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</si>
  <si>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</si>
  <si>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</si>
  <si>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</si>
  <si>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</si>
  <si>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</si>
  <si>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</si>
  <si>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</si>
  <si>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</si>
  <si>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</si>
  <si>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</si>
  <si>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</si>
  <si>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</si>
  <si>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</si>
  <si>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</si>
  <si>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</si>
  <si>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</si>
  <si>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</si>
  <si>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</si>
  <si>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</si>
  <si>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</si>
  <si>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</si>
  <si>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</si>
  <si>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</si>
  <si>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</si>
  <si>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</si>
  <si>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</si>
  <si>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</si>
  <si>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</si>
  <si>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</si>
  <si>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</si>
  <si>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</si>
  <si>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</si>
  <si>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</si>
  <si>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</si>
  <si>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</si>
  <si>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</si>
  <si>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</si>
  <si>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</si>
  <si>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</si>
  <si>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</si>
  <si>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</si>
  <si>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</si>
  <si>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</si>
  <si>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</si>
  <si>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</si>
  <si>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</si>
  <si>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</si>
  <si>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</si>
  <si>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</si>
  <si>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</si>
  <si>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</si>
  <si>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</si>
  <si>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</si>
  <si>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</si>
  <si>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</si>
  <si>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</si>
  <si>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</si>
  <si>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</si>
  <si>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</si>
  <si>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</si>
  <si>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</si>
  <si>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</si>
  <si>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</si>
  <si>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</si>
  <si>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</si>
  <si>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</si>
  <si>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</si>
  <si>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</si>
  <si>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</si>
  <si>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</si>
  <si>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</si>
  <si>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</si>
  <si>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</si>
  <si>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</si>
  <si>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</si>
  <si>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</si>
  <si>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</si>
  <si>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</si>
  <si>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</si>
  <si>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</si>
  <si>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</si>
  <si>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</si>
  <si>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</si>
  <si>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</si>
  <si>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</si>
  <si>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</si>
  <si>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</si>
  <si>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</si>
  <si>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</si>
  <si>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</si>
  <si>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</si>
  <si>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</si>
  <si>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</si>
  <si>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</si>
  <si>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</si>
  <si>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</si>
  <si>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</si>
  <si>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</si>
  <si>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</si>
  <si>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</si>
  <si>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</si>
  <si>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</si>
  <si>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</si>
  <si>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</si>
  <si>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</si>
  <si>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</si>
  <si>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</si>
  <si>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</si>
  <si>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</si>
  <si>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</si>
  <si>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</si>
  <si>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</si>
  <si>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</si>
  <si>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</si>
  <si>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</si>
  <si>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</si>
  <si>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</si>
  <si>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</si>
  <si>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</si>
  <si>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</si>
  <si>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</si>
  <si>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</si>
  <si>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</si>
  <si>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</si>
  <si>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</si>
  <si>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</si>
  <si>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</si>
  <si>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</si>
  <si>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</si>
  <si>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</si>
  <si>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</si>
  <si>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</si>
  <si>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</si>
  <si>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</si>
  <si>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</si>
  <si>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</si>
  <si>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</si>
  <si>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</si>
  <si>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</si>
  <si>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</si>
  <si>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</si>
  <si>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</si>
  <si>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</si>
  <si>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</si>
  <si>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</si>
  <si>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</si>
  <si>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</si>
  <si>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</si>
  <si>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</si>
  <si>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</si>
  <si>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</si>
  <si>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</si>
  <si>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</si>
  <si>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</si>
  <si>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</si>
  <si>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</si>
  <si>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</si>
  <si>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</si>
  <si>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</si>
  <si>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</si>
  <si>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</si>
  <si>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</si>
  <si>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</si>
  <si>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</si>
  <si>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</si>
  <si>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</si>
  <si>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</si>
  <si>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</si>
  <si>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</si>
  <si>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</si>
  <si>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</si>
  <si>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</si>
  <si>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</si>
  <si>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</si>
  <si>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</si>
  <si>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</si>
  <si>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</si>
  <si>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</si>
  <si>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</si>
  <si>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</si>
  <si>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</si>
  <si>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</si>
  <si>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</si>
  <si>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</si>
  <si>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</si>
  <si>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</si>
  <si>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</si>
  <si>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</si>
  <si>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</si>
  <si>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</si>
  <si>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</si>
  <si>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</si>
  <si>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</si>
  <si>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</si>
  <si>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</si>
  <si>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</si>
  <si>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</si>
  <si>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</si>
  <si>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</si>
  <si>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</si>
  <si>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</si>
  <si>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</si>
  <si>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</si>
  <si>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</si>
  <si>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</si>
  <si>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</si>
  <si>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</si>
  <si>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</si>
  <si>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</si>
  <si>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</si>
  <si>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</si>
  <si>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</si>
  <si>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</si>
  <si>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</si>
  <si>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</si>
  <si>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</si>
  <si>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</si>
  <si>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</si>
  <si>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</si>
  <si>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</si>
  <si>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</si>
  <si>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</si>
  <si>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</si>
  <si>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</si>
  <si>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</si>
  <si>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</si>
  <si>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</si>
  <si>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</si>
  <si>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</si>
  <si>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</si>
  <si>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</si>
  <si>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</si>
  <si>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</si>
  <si>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</si>
  <si>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</si>
  <si>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</si>
  <si>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</si>
  <si>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</si>
  <si>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</si>
  <si>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</si>
  <si>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</si>
  <si>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</si>
  <si>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</si>
  <si>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</si>
  <si>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</si>
  <si>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</si>
  <si>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</si>
  <si>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</si>
  <si>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</si>
  <si>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</si>
  <si>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</si>
  <si>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</si>
  <si>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</si>
  <si>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</si>
  <si>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</si>
  <si>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</si>
  <si>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</si>
  <si>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</si>
  <si>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</si>
  <si>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</si>
  <si>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</si>
  <si>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</si>
  <si>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</si>
  <si>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</si>
  <si>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</si>
  <si>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</si>
  <si>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</si>
  <si>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</si>
  <si>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</si>
  <si>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</si>
  <si>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</si>
  <si>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</si>
  <si>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</si>
  <si>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</si>
  <si>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</si>
  <si>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</si>
  <si>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</si>
  <si>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</si>
  <si>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</si>
  <si>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</si>
  <si>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</si>
  <si>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</si>
  <si>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</si>
  <si>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</si>
  <si>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</si>
  <si>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</si>
  <si>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</si>
  <si>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</si>
  <si>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</si>
  <si>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</si>
  <si>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</si>
  <si>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</si>
  <si>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</si>
  <si>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</si>
  <si>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</si>
  <si>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</si>
  <si>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</si>
  <si>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</si>
  <si>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</si>
  <si>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</si>
  <si>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</si>
  <si>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</si>
  <si>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</si>
  <si>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</si>
  <si>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</si>
  <si>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</si>
  <si>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</si>
  <si>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</si>
  <si>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</si>
  <si>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</si>
  <si>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</si>
  <si>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</si>
  <si>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</si>
  <si>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</si>
  <si>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</si>
  <si>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</si>
  <si>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</si>
  <si>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</si>
  <si>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</si>
  <si>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</si>
  <si>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</si>
  <si>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</si>
  <si>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</si>
  <si>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</si>
  <si>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</si>
  <si>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</si>
  <si>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</si>
  <si>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</si>
  <si>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</si>
  <si>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</si>
  <si>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</si>
  <si>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</si>
  <si>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</si>
  <si>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</si>
  <si>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</si>
  <si>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</si>
  <si>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</si>
  <si>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</si>
  <si>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</si>
  <si>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</si>
  <si>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</si>
  <si>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</si>
  <si>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</si>
  <si>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</si>
  <si>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</si>
  <si>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</si>
  <si>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</si>
  <si>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</si>
  <si>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</si>
  <si>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</si>
  <si>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</si>
  <si>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</si>
  <si>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</si>
  <si>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</si>
  <si>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</si>
  <si>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</si>
  <si>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</si>
  <si>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</si>
  <si>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</si>
  <si>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</si>
  <si>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</si>
  <si>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</si>
  <si>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</si>
  <si>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</si>
  <si>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</si>
  <si>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</si>
  <si>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</si>
  <si>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</si>
  <si>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</si>
  <si>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</si>
  <si>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</si>
  <si>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</si>
  <si>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</si>
  <si>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</si>
  <si>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</si>
  <si>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</si>
  <si>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</si>
  <si>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</si>
  <si>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</si>
  <si>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</si>
  <si>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</si>
  <si>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</si>
  <si>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</si>
  <si>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</si>
  <si>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</si>
  <si>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</si>
  <si>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</si>
  <si>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</si>
  <si>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</si>
  <si>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</si>
  <si>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</si>
  <si>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</si>
  <si>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</si>
  <si>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</si>
  <si>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</si>
  <si>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</si>
  <si>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</si>
  <si>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</si>
  <si>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</si>
  <si>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</si>
  <si>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</si>
  <si>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</si>
  <si>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</si>
  <si>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</si>
  <si>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</si>
  <si>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</si>
  <si>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</si>
  <si>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</si>
  <si>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</si>
  <si>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</si>
  <si>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</si>
  <si>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</si>
  <si>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</si>
  <si>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</si>
  <si>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</si>
  <si>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</si>
  <si>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</si>
  <si>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</si>
  <si>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</si>
  <si>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</si>
  <si>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</si>
  <si>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</si>
  <si>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</si>
  <si>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</si>
  <si>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</si>
  <si>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</si>
  <si>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</si>
  <si>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</si>
  <si>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</si>
  <si>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</si>
  <si>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</si>
  <si>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</si>
  <si>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</si>
  <si>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</si>
  <si>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</si>
  <si>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</si>
  <si>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</si>
  <si>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</si>
  <si>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</si>
  <si>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</si>
  <si>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</si>
  <si>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</si>
  <si>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</si>
  <si>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</si>
  <si>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</si>
  <si>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</si>
  <si>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</si>
  <si>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</si>
  <si>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</si>
  <si>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</si>
  <si>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</si>
  <si>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</si>
  <si>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</si>
  <si>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</si>
  <si>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</si>
  <si>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</si>
  <si>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</si>
  <si>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</si>
  <si>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</si>
  <si>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</si>
  <si>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</si>
  <si>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</si>
  <si>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</si>
  <si>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</si>
  <si>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</si>
  <si>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</si>
  <si>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</si>
  <si>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</si>
  <si>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</si>
  <si>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</si>
  <si>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</si>
  <si>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</si>
  <si>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</si>
  <si>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</si>
  <si>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</si>
  <si>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</si>
  <si>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</si>
  <si>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</si>
  <si>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</si>
  <si>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</si>
  <si>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</si>
  <si>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</si>
  <si>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</si>
  <si>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</si>
  <si>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</si>
  <si>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</si>
  <si>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</si>
  <si>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</si>
  <si>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</si>
  <si>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</si>
  <si>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</si>
  <si>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</si>
  <si>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</si>
  <si>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</si>
  <si>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</si>
  <si>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</si>
  <si>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</si>
  <si>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</si>
  <si>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</si>
  <si>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</si>
  <si>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</si>
  <si>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</si>
  <si>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</si>
  <si>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</si>
  <si>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</si>
  <si>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</si>
  <si>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</si>
  <si>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</si>
  <si>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</si>
  <si>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</si>
  <si>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</si>
  <si>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</si>
  <si>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</si>
  <si>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</si>
  <si>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</si>
  <si>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</si>
  <si>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</si>
  <si>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</si>
  <si>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</si>
  <si>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</si>
  <si>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</si>
  <si>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</si>
  <si>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</si>
  <si>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</si>
  <si>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</si>
  <si>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</si>
  <si>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</si>
  <si>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</si>
  <si>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</si>
  <si>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</si>
  <si>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</si>
  <si>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</si>
  <si>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</si>
  <si>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</si>
  <si>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</si>
  <si>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</si>
  <si>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</si>
  <si>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</si>
  <si>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</si>
  <si>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</si>
  <si>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</si>
  <si>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</si>
  <si>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</si>
  <si>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</si>
  <si>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</si>
  <si>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</si>
  <si>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</si>
  <si>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</si>
  <si>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</si>
  <si>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</si>
  <si>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</si>
  <si>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</si>
  <si>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</si>
  <si>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</si>
  <si>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</si>
  <si>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</si>
  <si>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</si>
  <si>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</si>
  <si>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</si>
  <si>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</si>
  <si>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</si>
  <si>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</si>
  <si>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</si>
  <si>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</si>
  <si>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</si>
  <si>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</si>
  <si>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</si>
  <si>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</si>
  <si>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</si>
  <si>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</si>
  <si>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</si>
  <si>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</si>
  <si>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</si>
  <si>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</si>
  <si>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</si>
  <si>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</si>
  <si>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</si>
  <si>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</si>
  <si>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</si>
  <si>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</si>
  <si>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</si>
  <si>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</si>
  <si>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</si>
  <si>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</si>
  <si>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</si>
  <si>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</si>
  <si>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</si>
  <si>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</si>
  <si>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</si>
  <si>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</si>
  <si>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</si>
  <si>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</si>
  <si>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</si>
  <si>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</si>
  <si>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</si>
  <si>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</si>
  <si>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</si>
  <si>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</si>
  <si>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</si>
  <si>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</si>
  <si>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</si>
  <si>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</si>
  <si>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</si>
  <si>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</si>
  <si>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</si>
  <si>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</si>
  <si>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</si>
  <si>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</si>
  <si>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</si>
  <si>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</si>
  <si>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</si>
  <si>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</si>
  <si>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</si>
  <si>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</si>
  <si>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</si>
  <si>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</si>
  <si>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</si>
  <si>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</si>
  <si>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</si>
  <si>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</si>
  <si>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</si>
  <si>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</si>
  <si>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</si>
  <si>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</si>
  <si>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</si>
  <si>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</si>
  <si>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</si>
  <si>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</si>
  <si>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</si>
  <si>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</si>
  <si>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</si>
  <si>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</si>
  <si>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</si>
  <si>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</si>
  <si>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</si>
  <si>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</si>
  <si>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</si>
  <si>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</si>
  <si>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</si>
  <si>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</si>
  <si>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</si>
  <si>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</si>
  <si>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</si>
  <si>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</si>
  <si>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</si>
  <si>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</si>
  <si>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</si>
  <si>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</si>
  <si>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</si>
  <si>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</si>
  <si>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</si>
  <si>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</si>
  <si>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</si>
  <si>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</si>
  <si>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</si>
  <si>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</si>
  <si>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</si>
  <si>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</si>
  <si>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</si>
  <si>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</si>
  <si>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</si>
  <si>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</si>
  <si>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</si>
  <si>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</si>
  <si>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</si>
  <si>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</si>
  <si>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</si>
  <si>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</si>
  <si>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</si>
  <si>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</si>
  <si>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</si>
  <si>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</si>
  <si>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</si>
  <si>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</si>
  <si>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</si>
  <si>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</si>
  <si>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</si>
  <si>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</si>
  <si>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</si>
  <si>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</si>
  <si>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</si>
  <si>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</si>
  <si>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</si>
  <si>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</si>
  <si>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</si>
  <si>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</si>
  <si>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</si>
  <si>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</si>
  <si>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</si>
  <si>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</si>
  <si>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</si>
  <si>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</si>
  <si>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</si>
  <si>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</si>
  <si>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</si>
  <si>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</si>
  <si>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</si>
  <si>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</si>
  <si>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</si>
  <si>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</si>
  <si>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</si>
  <si>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</si>
  <si>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</si>
  <si>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</si>
  <si>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</si>
  <si>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</si>
  <si>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</si>
  <si>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</si>
  <si>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</si>
  <si>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</si>
  <si>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</si>
  <si>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</si>
  <si>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</si>
  <si>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</si>
  <si>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</si>
  <si>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</si>
  <si>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</si>
  <si>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</si>
  <si>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</si>
  <si>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</si>
  <si>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</si>
  <si>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</si>
  <si>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</si>
  <si>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</si>
  <si>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</si>
  <si>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</si>
  <si>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</si>
  <si>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</si>
  <si>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</si>
  <si>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</si>
  <si>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</si>
  <si>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</si>
  <si>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</si>
  <si>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</si>
  <si>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</si>
  <si>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</si>
  <si>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</si>
  <si>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</si>
  <si>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</si>
  <si>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</si>
  <si>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</si>
  <si>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</si>
  <si>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</si>
  <si>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</si>
  <si>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</si>
  <si>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</si>
  <si>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</si>
  <si>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</si>
  <si>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</si>
  <si>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</si>
  <si>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</si>
  <si>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</si>
  <si>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</si>
  <si>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</si>
  <si>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</si>
  <si>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</si>
  <si>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</si>
  <si>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</si>
  <si>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</si>
  <si>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</si>
  <si>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</si>
  <si>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</si>
  <si>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</si>
  <si>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</si>
  <si>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</si>
  <si>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</si>
  <si>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</si>
  <si>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</si>
  <si>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</si>
  <si>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</si>
  <si>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</si>
  <si>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</si>
  <si>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</si>
  <si>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</si>
  <si>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</si>
  <si>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</si>
  <si>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</si>
  <si>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</si>
  <si>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</si>
  <si>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</si>
  <si>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</si>
  <si>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</si>
  <si>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</si>
  <si>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</si>
  <si>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</si>
  <si>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</si>
  <si>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</si>
  <si>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</si>
  <si>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</si>
  <si>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</si>
  <si>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</si>
  <si>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</si>
  <si>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</si>
  <si>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</si>
  <si>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</si>
  <si>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</si>
  <si>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</si>
  <si>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</si>
  <si>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</si>
  <si>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</si>
  <si>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</si>
  <si>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</si>
  <si>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</si>
  <si>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</si>
  <si>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</si>
  <si>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</si>
  <si>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</si>
  <si>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</si>
  <si>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</si>
  <si>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</si>
  <si>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</si>
  <si>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</si>
  <si>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</si>
  <si>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</si>
  <si>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</si>
  <si>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</si>
  <si>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</si>
  <si>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</si>
  <si>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</si>
  <si>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</si>
  <si>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</si>
  <si>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</si>
  <si>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</si>
  <si>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</si>
  <si>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</si>
  <si>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</si>
  <si>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</si>
  <si>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</si>
  <si>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</si>
  <si>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</si>
  <si>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</si>
  <si>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</si>
  <si>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</si>
  <si>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</si>
  <si>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</si>
  <si>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</si>
  <si>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</si>
  <si>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</si>
  <si>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</si>
  <si>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</si>
  <si>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</si>
  <si>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</si>
  <si>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</si>
  <si>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</si>
  <si>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</si>
  <si>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</si>
  <si>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</si>
  <si>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</si>
  <si>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</si>
  <si>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</si>
  <si>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</si>
  <si>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</si>
  <si>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</si>
  <si>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</si>
  <si>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</si>
  <si>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</si>
  <si>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</si>
  <si>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</si>
  <si>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</si>
  <si>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</si>
  <si>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</si>
  <si>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</si>
  <si>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</si>
  <si>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</si>
  <si>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</si>
  <si>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</si>
  <si>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</si>
  <si>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</si>
  <si>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</si>
  <si>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</si>
  <si>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</si>
  <si>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</si>
  <si>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</si>
  <si>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</si>
  <si>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</si>
  <si>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</si>
  <si>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</si>
  <si>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</si>
  <si>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</si>
  <si>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</si>
  <si>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</si>
  <si>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</si>
  <si>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</si>
  <si>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</si>
  <si>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</si>
  <si>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</si>
  <si>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</si>
  <si>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</si>
  <si>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</si>
  <si>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</si>
  <si>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</si>
  <si>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</si>
  <si>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</si>
  <si>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</si>
  <si>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</si>
  <si>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</si>
  <si>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</si>
  <si>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</si>
  <si>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</si>
  <si>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</si>
  <si>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</si>
  <si>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</si>
  <si>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</si>
  <si>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</si>
  <si>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</si>
  <si>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</si>
  <si>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</si>
  <si>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</si>
  <si>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</si>
  <si>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</si>
  <si>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</si>
  <si>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</si>
  <si>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</si>
  <si>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</si>
  <si>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</si>
  <si>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</si>
  <si>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</si>
  <si>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</si>
  <si>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</si>
  <si>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</si>
  <si>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</si>
  <si>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</si>
  <si>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</si>
  <si>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</si>
  <si>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</si>
  <si>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</si>
  <si>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</si>
  <si>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</si>
  <si>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</si>
  <si>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</si>
  <si>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</si>
  <si>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</si>
  <si>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</si>
  <si>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</si>
  <si>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</si>
  <si>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</si>
  <si>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</si>
  <si>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</si>
  <si>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</si>
  <si>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</si>
  <si>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</si>
  <si>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</si>
  <si>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</si>
  <si>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</si>
  <si>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</si>
  <si>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</si>
  <si>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</si>
  <si>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</si>
  <si>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</si>
  <si>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</si>
  <si>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</si>
  <si>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</si>
  <si>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</si>
  <si>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</si>
  <si>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</si>
  <si>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</si>
  <si>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</si>
  <si>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</si>
  <si>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</si>
  <si>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</si>
  <si>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</si>
  <si>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</si>
  <si>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</si>
  <si>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</si>
  <si>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</si>
  <si>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</si>
  <si>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</si>
  <si>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</si>
  <si>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</si>
  <si>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</si>
  <si>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</si>
  <si>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</si>
  <si>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</si>
  <si>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</si>
  <si>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</si>
  <si>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</si>
  <si>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</si>
  <si>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</si>
  <si>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</si>
  <si>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</si>
  <si>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</si>
  <si>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</si>
  <si>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</si>
  <si>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</si>
  <si>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</si>
  <si>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</si>
  <si>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</si>
  <si>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</si>
  <si>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</si>
  <si>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</si>
  <si>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</si>
  <si>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</si>
  <si>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</si>
  <si>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</si>
  <si>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</si>
  <si>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</si>
  <si>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</si>
  <si>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</si>
  <si>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</si>
  <si>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</si>
  <si>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</si>
  <si>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</si>
  <si>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</si>
  <si>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</si>
  <si>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</si>
  <si>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</si>
  <si>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</si>
  <si>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</si>
  <si>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</si>
  <si>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</si>
  <si>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</si>
  <si>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</si>
  <si>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</si>
  <si>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</si>
  <si>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</si>
  <si>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</si>
  <si>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</si>
  <si>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</si>
  <si>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</si>
  <si>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</si>
  <si>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</si>
  <si>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</si>
  <si>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</si>
  <si>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</si>
  <si>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</si>
  <si>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</si>
  <si>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</si>
  <si>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</si>
  <si>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</si>
  <si>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</si>
  <si>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</si>
  <si>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</si>
  <si>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</si>
  <si>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</si>
  <si>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</si>
  <si>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</si>
  <si>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</si>
  <si>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</si>
  <si>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</si>
  <si>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</si>
  <si>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</si>
  <si>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</si>
  <si>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</si>
  <si>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</si>
  <si>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</si>
  <si>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</si>
  <si>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</si>
  <si>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</si>
  <si>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</si>
  <si>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</si>
  <si>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</si>
  <si>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</si>
  <si>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</si>
  <si>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</si>
  <si>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</si>
  <si>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</si>
  <si>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</si>
  <si>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</si>
  <si>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</si>
  <si>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</si>
  <si>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</si>
  <si>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</si>
  <si>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</si>
  <si>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</si>
  <si>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</si>
  <si>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</si>
  <si>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</si>
  <si>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</si>
  <si>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</si>
  <si>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</si>
  <si>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</si>
  <si>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</si>
  <si>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</si>
  <si>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</si>
  <si>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</si>
  <si>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</si>
  <si>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</si>
  <si>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</si>
  <si>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</si>
  <si>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</si>
  <si>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</si>
  <si>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</si>
  <si>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</si>
  <si>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</si>
  <si>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</si>
  <si>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</si>
  <si>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</si>
  <si>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</si>
  <si>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</si>
  <si>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</si>
  <si>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</si>
  <si>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</si>
  <si>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</si>
  <si>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</si>
  <si>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</si>
  <si>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</si>
  <si>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</si>
  <si>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</si>
  <si>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</si>
  <si>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</si>
  <si>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</si>
  <si>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</si>
  <si>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</si>
  <si>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</si>
  <si>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</si>
  <si>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</si>
  <si>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</si>
  <si>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</si>
  <si>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</si>
  <si>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</si>
  <si>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</si>
  <si>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</si>
  <si>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</si>
  <si>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</si>
  <si>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</si>
  <si>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</si>
  <si>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</si>
  <si>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</si>
  <si>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</si>
  <si>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</si>
  <si>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</si>
  <si>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</si>
  <si>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</si>
  <si>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</si>
  <si>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</si>
  <si>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</si>
  <si>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</si>
  <si>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</si>
  <si>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</si>
  <si>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</si>
  <si>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</si>
  <si>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</si>
  <si>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</si>
  <si>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</si>
  <si>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</si>
  <si>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</si>
  <si>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</si>
  <si>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</si>
  <si>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</si>
  <si>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</si>
  <si>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</si>
  <si>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</si>
  <si>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</si>
  <si>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</si>
  <si>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</si>
  <si>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</si>
  <si>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</si>
  <si>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</si>
  <si>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</si>
  <si>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</si>
  <si>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</si>
  <si>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</si>
  <si>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</si>
  <si>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</si>
  <si>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</si>
  <si>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</si>
  <si>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</si>
  <si>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</si>
  <si>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</si>
  <si>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</si>
  <si>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</si>
  <si>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</si>
  <si>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</si>
  <si>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</si>
  <si>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</si>
  <si>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</si>
  <si>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</si>
  <si>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</si>
  <si>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</si>
  <si>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</si>
  <si>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</si>
  <si>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</si>
  <si>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</si>
  <si>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</si>
  <si>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</si>
  <si>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</si>
  <si>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</si>
  <si>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</si>
  <si>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</si>
  <si>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</si>
  <si>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</si>
  <si>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</si>
  <si>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</si>
  <si>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</si>
  <si>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</si>
  <si>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</si>
  <si>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</si>
  <si>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</si>
  <si>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</si>
  <si>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</si>
  <si>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</si>
  <si>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</si>
  <si>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</si>
  <si>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</si>
  <si>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</si>
  <si>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</si>
  <si>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</si>
  <si>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</si>
  <si>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</si>
  <si>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</si>
  <si>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</si>
  <si>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</si>
  <si>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</si>
  <si>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</si>
  <si>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</si>
  <si>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</si>
  <si>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</si>
  <si>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</si>
  <si>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</si>
  <si>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</si>
  <si>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</si>
  <si>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</si>
  <si>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</si>
  <si>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</si>
  <si>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</si>
  <si>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</si>
  <si>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</si>
  <si>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</si>
  <si>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</si>
  <si>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</si>
  <si>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</si>
  <si>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</si>
  <si>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</si>
  <si>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</si>
  <si>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</si>
  <si>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</si>
  <si>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</si>
  <si>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</si>
  <si>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</si>
  <si>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</si>
  <si>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</si>
  <si>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</si>
  <si>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</si>
  <si>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</si>
  <si>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</si>
  <si>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</si>
  <si>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</si>
  <si>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</si>
  <si>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</si>
  <si>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</si>
  <si>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</si>
  <si>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</si>
  <si>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</si>
  <si>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</si>
  <si>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</si>
  <si>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</si>
  <si>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</si>
  <si>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</si>
  <si>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</si>
  <si>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</si>
  <si>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</si>
  <si>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</si>
  <si>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</si>
  <si>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</si>
  <si>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</si>
  <si>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</si>
  <si>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</si>
  <si>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</si>
  <si>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</si>
  <si>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</si>
  <si>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</si>
  <si>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</si>
  <si>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</si>
  <si>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</si>
  <si>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</si>
  <si>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</si>
  <si>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</si>
  <si>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</si>
  <si>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</si>
  <si>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</si>
  <si>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</si>
  <si>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</si>
  <si>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</si>
  <si>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</si>
  <si>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</si>
  <si>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</si>
  <si>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</si>
  <si>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</si>
  <si>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</si>
  <si>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</si>
  <si>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</si>
  <si>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</si>
  <si>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</si>
  <si>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</si>
  <si>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</si>
  <si>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</si>
  <si>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</si>
  <si>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</si>
  <si>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</si>
  <si>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</si>
  <si>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</si>
  <si>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</si>
  <si>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</si>
  <si>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</si>
  <si>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</si>
  <si>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</si>
  <si>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</si>
  <si>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</si>
  <si>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</si>
  <si>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</si>
  <si>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</si>
  <si>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</si>
  <si>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</si>
  <si>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</si>
  <si>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</si>
  <si>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</si>
  <si>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</si>
  <si>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</si>
  <si>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</si>
  <si>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</si>
  <si>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</si>
  <si>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</si>
  <si>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</si>
  <si>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</si>
  <si>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</si>
  <si>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</si>
  <si>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</si>
  <si>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</si>
  <si>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</si>
  <si>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</si>
  <si>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</si>
  <si>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</si>
  <si>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</si>
  <si>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</si>
  <si>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</si>
  <si>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</si>
  <si>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</si>
  <si>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</si>
  <si>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</si>
  <si>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</si>
  <si>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</si>
  <si>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</si>
  <si>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</si>
  <si>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</si>
  <si>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</si>
  <si>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</si>
  <si>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</si>
  <si>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</si>
  <si>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</si>
  <si>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</si>
  <si>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</si>
  <si>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</si>
  <si>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</si>
  <si>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</si>
  <si>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</si>
  <si>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</si>
  <si>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</si>
  <si>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</si>
  <si>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</si>
  <si>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</si>
  <si>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</si>
  <si>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</si>
  <si>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</si>
  <si>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</si>
  <si>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</si>
  <si>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</si>
  <si>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</si>
  <si>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</si>
  <si>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</si>
  <si>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</si>
  <si>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</si>
  <si>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</si>
  <si>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</si>
  <si>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</si>
  <si>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</si>
  <si>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</si>
  <si>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</si>
  <si>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</si>
  <si>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</si>
  <si>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</si>
  <si>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</si>
  <si>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</si>
  <si>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</si>
  <si>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</si>
  <si>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</si>
  <si>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</si>
  <si>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</si>
  <si>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</si>
  <si>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</si>
  <si>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</si>
  <si>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</si>
  <si>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</si>
  <si>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</si>
  <si>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</si>
  <si>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</si>
  <si>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</si>
  <si>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</si>
  <si>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</si>
  <si>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</si>
  <si>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</si>
  <si>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</si>
  <si>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</si>
  <si>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</si>
  <si>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</si>
  <si>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</si>
  <si>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</si>
  <si>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</si>
  <si>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</si>
  <si>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</si>
  <si>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</si>
  <si>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</si>
  <si>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</si>
  <si>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</si>
  <si>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</si>
  <si>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</si>
  <si>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</si>
  <si>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</si>
  <si>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</si>
  <si>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</si>
  <si>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</si>
  <si>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</si>
  <si>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</si>
  <si>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</si>
  <si>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</si>
  <si>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</si>
  <si>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</si>
  <si>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</si>
  <si>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</si>
  <si>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</si>
  <si>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</si>
  <si>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</si>
  <si>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</si>
  <si>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</si>
  <si>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</si>
  <si>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</si>
  <si>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</si>
  <si>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</si>
  <si>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</si>
  <si>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</si>
  <si>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</si>
  <si>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</si>
  <si>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</si>
  <si>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</si>
  <si>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</si>
  <si>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</si>
  <si>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</si>
  <si>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</si>
  <si>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</si>
  <si>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</si>
  <si>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</si>
  <si>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</si>
  <si>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</si>
  <si>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</si>
  <si>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</si>
  <si>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</si>
  <si>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</si>
  <si>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</si>
  <si>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</si>
  <si>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</si>
  <si>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</si>
  <si>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</si>
  <si>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</si>
  <si>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</si>
  <si>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</si>
  <si>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</si>
  <si>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</si>
  <si>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</si>
  <si>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</si>
  <si>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</si>
  <si>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</si>
  <si>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</si>
  <si>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</si>
  <si>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</si>
  <si>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</si>
  <si>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</si>
  <si>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</si>
  <si>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</si>
  <si>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</si>
  <si>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</si>
  <si>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</si>
  <si>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</si>
  <si>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</si>
  <si>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</si>
  <si>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</si>
  <si>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</si>
  <si>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</si>
  <si>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</si>
  <si>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</si>
  <si>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</si>
  <si>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</si>
  <si>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</si>
  <si>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</si>
  <si>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</si>
  <si>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</si>
  <si>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</si>
  <si>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</si>
  <si>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</si>
  <si>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</si>
  <si>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</si>
  <si>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</si>
  <si>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</si>
  <si>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</si>
  <si>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</si>
  <si>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</si>
  <si>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</si>
  <si>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</si>
  <si>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</si>
  <si>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</si>
  <si>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</si>
  <si>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</si>
  <si>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</si>
  <si>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</si>
  <si>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</si>
  <si>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</si>
  <si>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</si>
  <si>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</si>
  <si>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</si>
  <si>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</si>
  <si>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</si>
  <si>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</si>
  <si>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</si>
  <si>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</si>
  <si>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</si>
  <si>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</si>
  <si>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</si>
  <si>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</si>
  <si>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</si>
  <si>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</si>
  <si>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</si>
  <si>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</si>
  <si>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</si>
  <si>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</si>
  <si>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</si>
  <si>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</si>
  <si>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</si>
  <si>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</si>
  <si>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</si>
  <si>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</si>
  <si>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</si>
  <si>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</si>
  <si>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</si>
  <si>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</si>
  <si>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</si>
  <si>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</si>
  <si>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</si>
  <si>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</si>
  <si>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</si>
  <si>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</si>
  <si>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</si>
  <si>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</si>
  <si>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</si>
  <si>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</si>
  <si>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</si>
  <si>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</si>
  <si>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</si>
  <si>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</si>
  <si>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</si>
  <si>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</si>
  <si>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</si>
  <si>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</si>
  <si>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</si>
  <si>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</si>
  <si>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</si>
  <si>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</si>
  <si>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</si>
  <si>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</si>
  <si>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</si>
  <si>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</si>
  <si>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</si>
  <si>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</si>
  <si>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</si>
  <si>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</si>
  <si>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</si>
  <si>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</si>
  <si>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</si>
  <si>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</si>
  <si>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</si>
  <si>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</si>
  <si>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</si>
  <si>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</si>
  <si>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</si>
  <si>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</si>
  <si>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</si>
  <si>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</si>
  <si>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</si>
  <si>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</si>
  <si>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</si>
  <si>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</si>
  <si>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</si>
  <si>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</si>
  <si>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</si>
  <si>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</si>
  <si>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</si>
  <si>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</si>
  <si>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</si>
  <si>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</si>
  <si>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</si>
  <si>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</si>
  <si>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</si>
  <si>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</si>
  <si>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</si>
  <si>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</si>
  <si>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</si>
  <si>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</si>
  <si>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</si>
  <si>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</si>
  <si>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</si>
  <si>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</si>
  <si>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</si>
  <si>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</si>
  <si>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</si>
  <si>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</si>
  <si>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</si>
  <si>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</si>
  <si>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</si>
  <si>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</si>
  <si>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</si>
  <si>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</si>
  <si>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</si>
  <si>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</si>
  <si>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</si>
  <si>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</si>
  <si>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</si>
  <si>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</si>
  <si>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</si>
  <si>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</si>
  <si>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</si>
  <si>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</si>
  <si>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</si>
  <si>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</si>
  <si>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</si>
  <si>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</si>
  <si>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</si>
  <si>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</si>
  <si>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</si>
  <si>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</si>
  <si>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</si>
  <si>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</si>
  <si>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</si>
  <si>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</si>
  <si>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</si>
  <si>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</si>
  <si>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</si>
  <si>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</si>
  <si>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</si>
  <si>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</si>
  <si>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</si>
  <si>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</si>
  <si>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</si>
  <si>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</si>
  <si>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</si>
  <si>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</si>
  <si>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</si>
  <si>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</si>
  <si>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</si>
  <si>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</si>
  <si>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</si>
  <si>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</si>
  <si>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</si>
  <si>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</si>
  <si>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</si>
  <si>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</si>
  <si>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</si>
  <si>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</si>
  <si>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</si>
  <si>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</si>
  <si>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</si>
  <si>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</si>
  <si>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</si>
  <si>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</si>
  <si>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</si>
  <si>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</si>
  <si>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</si>
  <si>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</si>
  <si>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</si>
  <si>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</si>
  <si>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</si>
  <si>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</si>
  <si>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</si>
  <si>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</si>
  <si>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</si>
  <si>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</si>
  <si>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</si>
  <si>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</si>
  <si>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</si>
  <si>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</si>
  <si>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</si>
  <si>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</si>
  <si>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</si>
  <si>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</si>
  <si>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</si>
  <si>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</si>
  <si>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</si>
  <si>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</si>
  <si>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</si>
  <si>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</si>
  <si>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</si>
  <si>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</si>
  <si>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</si>
  <si>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</si>
  <si>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</si>
  <si>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</si>
  <si>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</si>
  <si>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</si>
  <si>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</si>
  <si>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</si>
  <si>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</si>
  <si>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</si>
  <si>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</si>
  <si>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</si>
  <si>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</si>
  <si>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</si>
  <si>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</si>
  <si>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</si>
  <si>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</si>
  <si>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</si>
  <si>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</si>
  <si>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</si>
  <si>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</si>
  <si>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</si>
  <si>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</si>
  <si>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</si>
  <si>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</si>
  <si>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</si>
  <si>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</si>
  <si>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</si>
  <si>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</si>
  <si>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</si>
  <si>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</si>
  <si>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</si>
  <si>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</si>
  <si>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</si>
  <si>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</si>
  <si>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</si>
  <si>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</si>
  <si>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</si>
  <si>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</si>
  <si>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</si>
  <si>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</si>
  <si>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</si>
  <si>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</si>
  <si>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</si>
  <si>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</si>
  <si>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</si>
  <si>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</si>
  <si>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</si>
  <si>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</si>
  <si>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</si>
  <si>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</si>
  <si>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</si>
  <si>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</si>
  <si>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</si>
  <si>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</si>
  <si>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</si>
  <si>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</si>
  <si>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</si>
  <si>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</si>
  <si>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</si>
  <si>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</si>
  <si>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</si>
  <si>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</si>
  <si>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</si>
  <si>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</si>
  <si>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</si>
  <si>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</si>
  <si>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</si>
  <si>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</si>
  <si>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</si>
  <si>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</si>
  <si>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</si>
  <si>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</si>
  <si>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</si>
  <si>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</si>
  <si>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</si>
  <si>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</si>
  <si>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</si>
  <si>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</si>
  <si>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</si>
  <si>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</si>
  <si>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</si>
  <si>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</si>
  <si>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</si>
  <si>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</si>
  <si>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</si>
  <si>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</si>
  <si>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</si>
  <si>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</si>
  <si>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</si>
  <si>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</si>
  <si>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</si>
  <si>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</si>
  <si>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</si>
  <si>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</si>
  <si>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</si>
  <si>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</si>
  <si>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</si>
  <si>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</si>
  <si>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</si>
  <si>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</si>
  <si>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</si>
  <si>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</si>
  <si>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</si>
  <si>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</si>
  <si>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</si>
  <si>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</si>
  <si>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</si>
  <si>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</si>
  <si>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</si>
  <si>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</si>
  <si>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</si>
  <si>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</si>
  <si>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</si>
  <si>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</si>
  <si>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</si>
  <si>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</si>
  <si>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</si>
  <si>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</si>
  <si>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</si>
  <si>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</si>
  <si>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</si>
  <si>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</si>
  <si>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</si>
  <si>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</si>
  <si>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</si>
  <si>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</si>
  <si>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</si>
  <si>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</si>
  <si>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</si>
  <si>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</si>
  <si>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</si>
  <si>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</si>
  <si>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</si>
  <si>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</si>
  <si>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</si>
  <si>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</si>
  <si>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</si>
  <si>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</si>
  <si>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</si>
  <si>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</si>
  <si>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</si>
  <si>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</si>
  <si>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</si>
  <si>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</si>
  <si>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</si>
  <si>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</si>
  <si>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</si>
  <si>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</si>
  <si>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</si>
  <si>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</si>
  <si>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</si>
  <si>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</si>
  <si>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</si>
  <si>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</si>
  <si>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</si>
  <si>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</si>
  <si>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</si>
  <si>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</si>
  <si>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</si>
  <si>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</si>
  <si>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</si>
  <si>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</si>
  <si>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</si>
  <si>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</si>
  <si>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</si>
  <si>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</si>
  <si>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</si>
  <si>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</si>
  <si>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</si>
  <si>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</si>
  <si>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</si>
  <si>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</si>
  <si>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</si>
  <si>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</si>
  <si>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</si>
  <si>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</si>
  <si>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</si>
  <si>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</si>
  <si>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</si>
  <si>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</si>
  <si>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</si>
  <si>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</si>
  <si>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</si>
  <si>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</si>
  <si>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</si>
  <si>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</si>
  <si>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</si>
  <si>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</si>
  <si>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</si>
  <si>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</si>
  <si>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</si>
  <si>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</si>
  <si>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</si>
  <si>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</si>
  <si>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</si>
  <si>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</si>
  <si>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</si>
  <si>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</si>
  <si>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</si>
  <si>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</si>
  <si>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</si>
  <si>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</si>
  <si>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</si>
  <si>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</si>
  <si>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</si>
  <si>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</si>
  <si>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</si>
  <si>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</si>
  <si>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</si>
  <si>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</si>
  <si>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</si>
  <si>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</si>
  <si>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</si>
  <si>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</si>
  <si>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</si>
  <si>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</si>
  <si>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</si>
  <si>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</si>
  <si>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</si>
  <si>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</si>
  <si>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</si>
  <si>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</si>
  <si>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</si>
  <si>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</si>
  <si>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</si>
  <si>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</si>
  <si>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</si>
  <si>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</si>
  <si>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</si>
  <si>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</si>
  <si>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</si>
  <si>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</si>
  <si>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</si>
  <si>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</si>
  <si>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</si>
  <si>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</si>
  <si>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</si>
  <si>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</si>
  <si>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</si>
  <si>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</si>
  <si>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</si>
  <si>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</si>
  <si>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</si>
  <si>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</si>
  <si>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</si>
  <si>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</si>
  <si>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</si>
  <si>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</si>
  <si>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</si>
  <si>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</si>
  <si>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</si>
  <si>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</si>
  <si>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</si>
  <si>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</si>
  <si>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</si>
  <si>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</si>
  <si>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</si>
  <si>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</si>
  <si>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</si>
  <si>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</si>
  <si>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</si>
  <si>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</si>
  <si>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</si>
  <si>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</si>
  <si>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</si>
  <si>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</si>
  <si>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</si>
  <si>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</si>
  <si>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</si>
  <si>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</si>
  <si>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</si>
  <si>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</si>
  <si>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</si>
  <si>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</si>
  <si>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</si>
  <si>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</si>
  <si>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</si>
  <si>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</si>
  <si>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</si>
  <si>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</si>
  <si>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</si>
  <si>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</si>
  <si>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</si>
  <si>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</si>
  <si>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</si>
  <si>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</si>
  <si>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</si>
  <si>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</si>
  <si>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</si>
  <si>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</si>
  <si>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</si>
  <si>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</si>
  <si>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</si>
  <si>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</si>
  <si>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</si>
  <si>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</si>
  <si>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</si>
  <si>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</si>
  <si>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</si>
  <si>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</si>
  <si>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</si>
  <si>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</si>
  <si>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</si>
  <si>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</si>
  <si>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</si>
  <si>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</si>
  <si>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</si>
  <si>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</si>
  <si>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</si>
  <si>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</si>
  <si>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</si>
  <si>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</si>
  <si>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</si>
  <si>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</si>
  <si>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</si>
  <si>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</si>
  <si>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</si>
  <si>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</si>
  <si>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</si>
  <si>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</si>
  <si>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</si>
  <si>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</si>
  <si>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</si>
  <si>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</si>
  <si>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</si>
  <si>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</si>
  <si>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</si>
  <si>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</si>
  <si>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</si>
  <si>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</si>
  <si>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</si>
  <si>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</si>
  <si>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</si>
  <si>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</si>
  <si>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</si>
  <si>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</si>
  <si>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</si>
  <si>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</si>
  <si>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</si>
  <si>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</si>
  <si>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</si>
  <si>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</si>
  <si>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</si>
  <si>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</si>
  <si>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</si>
  <si>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</si>
  <si>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</si>
  <si>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</si>
  <si>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</si>
  <si>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</si>
  <si>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</si>
  <si>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</si>
  <si>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</si>
  <si>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</si>
  <si>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</si>
  <si>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</si>
  <si>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</si>
  <si>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</si>
  <si>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</si>
  <si>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</si>
  <si>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</si>
  <si>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</si>
  <si>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</si>
  <si>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</si>
  <si>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</si>
  <si>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</si>
  <si>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</si>
  <si>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</si>
  <si>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</si>
  <si>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</si>
  <si>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</si>
  <si>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</si>
  <si>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</si>
  <si>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</si>
  <si>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</si>
  <si>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</si>
  <si>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</si>
  <si>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</si>
  <si>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</si>
  <si>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</si>
  <si>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</si>
  <si>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</si>
  <si>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</si>
  <si>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</si>
  <si>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</si>
  <si>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</si>
  <si>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</si>
  <si>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</si>
  <si>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</si>
  <si>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</si>
  <si>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</si>
  <si>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</si>
  <si>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</si>
  <si>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</si>
  <si>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</si>
  <si>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</si>
  <si>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</si>
  <si>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</si>
  <si>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</si>
  <si>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</si>
  <si>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</si>
  <si>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</si>
  <si>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</si>
  <si>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</si>
  <si>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</si>
  <si>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</si>
  <si>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</si>
  <si>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</si>
  <si>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</si>
  <si>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</si>
  <si>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</si>
  <si>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</si>
  <si>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</si>
  <si>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</si>
  <si>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</si>
  <si>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</si>
  <si>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</si>
  <si>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</si>
  <si>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</si>
  <si>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</si>
  <si>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</si>
  <si>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</si>
  <si>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</si>
  <si>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</si>
  <si>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</si>
  <si>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</si>
  <si>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</si>
  <si>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</si>
  <si>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</si>
  <si>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</si>
  <si>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</si>
  <si>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</si>
  <si>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</si>
  <si>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</si>
  <si>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</si>
  <si>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</si>
  <si>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</si>
  <si>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</si>
  <si>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</si>
  <si>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</si>
  <si>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</si>
  <si>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</si>
  <si>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</si>
  <si>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</si>
  <si>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</si>
  <si>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</si>
  <si>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</si>
  <si>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</si>
  <si>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</si>
  <si>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</si>
  <si>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</si>
  <si>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</si>
  <si>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</si>
  <si>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</si>
  <si>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</si>
  <si>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</si>
  <si>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</si>
  <si>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</si>
  <si>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</si>
  <si>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</si>
  <si>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</si>
  <si>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</si>
  <si>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</si>
  <si>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</si>
  <si>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</si>
  <si>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</si>
  <si>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</si>
  <si>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</si>
  <si>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</si>
  <si>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</si>
  <si>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</si>
  <si>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</si>
  <si>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</si>
  <si>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</si>
  <si>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</si>
  <si>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</si>
  <si>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</si>
  <si>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</si>
  <si>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</si>
  <si>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</si>
  <si>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</si>
  <si>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</si>
  <si>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</si>
  <si>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</si>
  <si>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</si>
  <si>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</si>
  <si>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</si>
  <si>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</si>
  <si>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</si>
  <si>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</si>
  <si>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</si>
  <si>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</si>
  <si>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</si>
  <si>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</si>
  <si>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</si>
  <si>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</si>
  <si>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</si>
  <si>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</si>
  <si>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</si>
  <si>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</si>
  <si>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</si>
  <si>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</si>
  <si>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</si>
  <si>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</si>
  <si>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</si>
  <si>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</si>
  <si>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</si>
  <si>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</si>
  <si>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</si>
  <si>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</si>
  <si>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</si>
  <si>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</si>
  <si>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</si>
  <si>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</si>
  <si>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</si>
  <si>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</si>
  <si>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</si>
  <si>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</si>
  <si>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</si>
  <si>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</si>
  <si>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</si>
  <si>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</si>
  <si>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</si>
  <si>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</si>
  <si>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</si>
  <si>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</si>
  <si>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</si>
  <si>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</si>
  <si>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</si>
  <si>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</si>
  <si>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</si>
  <si>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</si>
  <si>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</si>
  <si>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</si>
  <si>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</si>
  <si>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</si>
  <si>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</si>
  <si>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</si>
  <si>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</si>
  <si>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</si>
  <si>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</si>
  <si>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</si>
  <si>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</si>
  <si>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</si>
  <si>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</si>
  <si>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</si>
  <si>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</si>
  <si>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</si>
  <si>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</si>
  <si>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</si>
  <si>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</si>
  <si>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</si>
  <si>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</si>
  <si>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</si>
  <si>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</si>
  <si>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</si>
  <si>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</si>
  <si>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</si>
  <si>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</si>
  <si>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</si>
  <si>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</si>
  <si>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</si>
  <si>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</si>
  <si>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</si>
  <si>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</si>
  <si>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</si>
  <si>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</si>
  <si>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</si>
  <si>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</si>
  <si>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</si>
  <si>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</si>
  <si>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</si>
  <si>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</si>
  <si>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</si>
  <si>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</si>
  <si>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</si>
  <si>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</si>
  <si>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</si>
  <si>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</si>
  <si>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</si>
  <si>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</si>
  <si>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</si>
  <si>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</si>
  <si>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</si>
  <si>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</si>
  <si>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</si>
  <si>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</si>
  <si>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</si>
  <si>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</si>
  <si>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</si>
  <si>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</si>
  <si>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</si>
  <si>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</si>
  <si>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</si>
  <si>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</si>
  <si>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</si>
  <si>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</si>
  <si>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</si>
  <si>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</si>
  <si>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</si>
  <si>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</si>
  <si>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</si>
  <si>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</si>
  <si>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</si>
  <si>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</si>
  <si>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</si>
  <si>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</si>
  <si>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</si>
  <si>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</si>
  <si>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</si>
  <si>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</si>
  <si>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</si>
  <si>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</si>
  <si>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</si>
  <si>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</si>
  <si>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</si>
  <si>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</si>
  <si>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</si>
  <si>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</si>
  <si>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</si>
  <si>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</si>
  <si>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</si>
  <si>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</si>
  <si>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</si>
  <si>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</si>
  <si>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</si>
  <si>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</si>
  <si>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</si>
  <si>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</si>
  <si>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</si>
  <si>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</si>
  <si>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</si>
  <si>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</si>
  <si>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</si>
  <si>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</si>
  <si>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</si>
  <si>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</si>
  <si>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</si>
  <si>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</si>
  <si>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</si>
  <si>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</si>
  <si>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</si>
  <si>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</si>
  <si>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</si>
  <si>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</si>
  <si>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</si>
  <si>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</si>
  <si>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</si>
  <si>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</si>
  <si>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</si>
  <si>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</si>
  <si>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</si>
  <si>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</si>
  <si>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</si>
  <si>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</si>
  <si>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</si>
  <si>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</si>
  <si>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</si>
  <si>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</si>
  <si>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</si>
  <si>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</si>
  <si>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</si>
  <si>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</si>
  <si>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</si>
  <si>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</si>
  <si>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</si>
  <si>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</si>
  <si>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</si>
  <si>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</si>
  <si>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</si>
  <si>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</si>
  <si>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</si>
  <si>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</si>
  <si>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</si>
  <si>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</si>
  <si>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</si>
  <si>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</si>
  <si>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</si>
  <si>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</si>
  <si>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</si>
  <si>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</si>
  <si>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</si>
  <si>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</si>
  <si>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</si>
  <si>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</si>
  <si>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</si>
  <si>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</si>
  <si>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</si>
  <si>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</si>
  <si>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</si>
  <si>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</si>
  <si>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</si>
  <si>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</si>
  <si>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</si>
  <si>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</si>
  <si>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</si>
  <si>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</si>
  <si>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</si>
  <si>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</si>
  <si>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</si>
  <si>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</si>
  <si>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</si>
  <si>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</si>
  <si>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</si>
  <si>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</si>
  <si>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</si>
  <si>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</si>
  <si>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</si>
  <si>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</si>
  <si>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</si>
  <si>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</si>
  <si>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</si>
  <si>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</si>
  <si>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</si>
  <si>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</si>
  <si>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</si>
  <si>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</si>
  <si>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</si>
  <si>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</si>
  <si>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</si>
  <si>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</si>
  <si>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</si>
  <si>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</si>
  <si>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</si>
  <si>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</si>
  <si>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</si>
  <si>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</si>
  <si>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</si>
  <si>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</si>
  <si>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</si>
  <si>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</si>
  <si>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</si>
  <si>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</si>
  <si>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</si>
  <si>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</si>
  <si>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</si>
  <si>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</si>
  <si>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</si>
  <si>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</si>
  <si>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</si>
  <si>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</si>
  <si>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</si>
  <si>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</si>
  <si>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</si>
  <si>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</si>
  <si>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</si>
  <si>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</si>
  <si>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</si>
  <si>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</si>
  <si>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</si>
  <si>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</si>
  <si>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</si>
  <si>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</si>
  <si>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</si>
  <si>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</si>
  <si>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</si>
  <si>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</si>
  <si>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</si>
  <si>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</si>
  <si>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</si>
  <si>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</si>
  <si>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</si>
  <si>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</si>
  <si>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</si>
  <si>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</si>
  <si>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</si>
  <si>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</si>
  <si>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</si>
  <si>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</si>
  <si>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</si>
  <si>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</si>
  <si>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</si>
  <si>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</si>
  <si>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</si>
  <si>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</si>
  <si>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</si>
  <si>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</si>
  <si>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</si>
  <si>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</si>
  <si>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</si>
  <si>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</si>
  <si>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</si>
  <si>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</si>
  <si>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</si>
  <si>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</si>
  <si>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</si>
  <si>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</si>
  <si>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</si>
  <si>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</si>
  <si>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</si>
  <si>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</si>
  <si>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</si>
  <si>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</si>
  <si>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</si>
  <si>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</si>
  <si>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</si>
  <si>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</si>
  <si>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</si>
  <si>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</si>
  <si>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</si>
  <si>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</si>
  <si>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</si>
  <si>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</si>
  <si>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</si>
  <si>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</si>
  <si>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</si>
  <si>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</si>
  <si>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</si>
  <si>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</si>
  <si>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</si>
  <si>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</si>
  <si>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</si>
  <si>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</si>
  <si>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</si>
  <si>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</si>
  <si>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</si>
  <si>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</si>
  <si>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</si>
  <si>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</si>
  <si>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</si>
  <si>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</si>
  <si>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</si>
  <si>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</si>
  <si>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</si>
  <si>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</si>
  <si>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</si>
  <si>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</si>
  <si>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</si>
  <si>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</si>
  <si>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</si>
  <si>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</si>
  <si>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</si>
  <si>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</si>
  <si>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</si>
  <si>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</si>
  <si>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</si>
  <si>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</si>
  <si>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</si>
  <si>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</si>
  <si>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</si>
  <si>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</si>
  <si>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</si>
  <si>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</si>
  <si>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</si>
  <si>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</si>
  <si>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</si>
  <si>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</si>
  <si>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</si>
  <si>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</si>
  <si>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</si>
  <si>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</si>
  <si>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</si>
  <si>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</si>
  <si>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</si>
  <si>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</si>
  <si>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</si>
  <si>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</si>
  <si>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</si>
  <si>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</si>
  <si>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</si>
  <si>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</si>
  <si>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</si>
  <si>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</si>
  <si>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</si>
  <si>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</si>
  <si>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</si>
  <si>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</si>
  <si>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</si>
  <si>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</si>
  <si>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</si>
  <si>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</si>
  <si>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</si>
  <si>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</si>
  <si>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</si>
  <si>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</si>
  <si>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</si>
  <si>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</si>
  <si>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</si>
  <si>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</si>
  <si>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</si>
  <si>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</si>
  <si>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</si>
  <si>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</si>
  <si>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</si>
  <si>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</si>
  <si>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</si>
  <si>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</si>
  <si>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</si>
  <si>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</si>
  <si>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</si>
  <si>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</si>
  <si>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</si>
  <si>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</si>
  <si>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</si>
  <si>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</si>
  <si>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</si>
  <si>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</si>
  <si>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</si>
  <si>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</si>
  <si>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</si>
  <si>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</si>
  <si>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</si>
  <si>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</si>
  <si>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</si>
  <si>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</si>
  <si>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</si>
  <si>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</si>
  <si>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</si>
  <si>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</si>
  <si>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</si>
  <si>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</si>
  <si>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</si>
  <si>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</si>
  <si>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</si>
  <si>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</si>
  <si>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</si>
  <si>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</si>
  <si>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</si>
  <si>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</si>
  <si>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</si>
  <si>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</si>
  <si>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</si>
  <si>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</si>
  <si>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</si>
  <si>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</si>
  <si>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</si>
  <si>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</si>
  <si>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</si>
  <si>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</si>
  <si>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</si>
  <si>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</si>
  <si>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</si>
  <si>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</si>
  <si>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</si>
  <si>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</si>
  <si>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</si>
  <si>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</si>
  <si>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</si>
  <si>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</si>
  <si>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</si>
  <si>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</si>
  <si>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</si>
  <si>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</si>
  <si>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</si>
  <si>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</si>
  <si>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</si>
  <si>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</si>
  <si>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</si>
  <si>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</si>
  <si>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</si>
  <si>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</si>
  <si>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</si>
  <si>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</si>
  <si>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</si>
  <si>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</si>
  <si>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</si>
  <si>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</si>
  <si>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</si>
  <si>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</si>
  <si>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</si>
  <si>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</si>
  <si>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</si>
  <si>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</si>
  <si>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</si>
  <si>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</si>
  <si>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</si>
  <si>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</si>
  <si>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</si>
  <si>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</si>
  <si>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</si>
  <si>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</si>
  <si>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</si>
  <si>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</si>
  <si>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</si>
  <si>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</si>
  <si>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</si>
  <si>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</si>
  <si>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</si>
  <si>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</si>
  <si>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</si>
  <si>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</si>
  <si>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</si>
  <si>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</si>
  <si>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</si>
  <si>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</si>
  <si>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</si>
  <si>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</si>
  <si>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</si>
  <si>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</si>
  <si>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</si>
  <si>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</si>
  <si>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</si>
  <si>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</si>
  <si>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</si>
  <si>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</si>
  <si>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</si>
  <si>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</si>
  <si>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</si>
  <si>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</si>
  <si>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</si>
  <si>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</si>
  <si>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</si>
  <si>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</si>
  <si>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</si>
  <si>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</si>
  <si>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</si>
  <si>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</si>
  <si>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</si>
  <si>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</si>
  <si>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</si>
  <si>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</si>
  <si>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</si>
  <si>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</si>
  <si>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</si>
  <si>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</si>
  <si>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</si>
  <si>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</si>
  <si>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</si>
  <si>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</si>
  <si>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</si>
  <si>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</si>
  <si>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</si>
  <si>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</si>
  <si>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</si>
  <si>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</si>
  <si>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</si>
  <si>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</si>
  <si>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</si>
  <si>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</si>
  <si>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</si>
  <si>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</si>
  <si>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</si>
  <si>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</si>
  <si>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</si>
  <si>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</si>
  <si>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</si>
  <si>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</si>
  <si>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</si>
  <si>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</si>
  <si>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</si>
  <si>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</si>
  <si>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</si>
  <si>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</si>
  <si>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</si>
  <si>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</si>
  <si>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</si>
  <si>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</si>
  <si>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</si>
  <si>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</si>
  <si>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</si>
  <si>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</si>
  <si>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</si>
  <si>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</si>
  <si>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</si>
  <si>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</si>
  <si>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</si>
  <si>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</si>
  <si>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</si>
  <si>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</si>
  <si>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</si>
  <si>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</si>
  <si>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</si>
  <si>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</si>
  <si>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</si>
  <si>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</si>
  <si>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</si>
  <si>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</si>
  <si>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</si>
  <si>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</si>
  <si>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</si>
  <si>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</si>
  <si>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</si>
  <si>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</si>
  <si>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</si>
  <si>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</si>
  <si>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</si>
  <si>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</si>
  <si>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</si>
  <si>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</si>
  <si>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</si>
  <si>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</si>
  <si>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</si>
  <si>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</si>
  <si>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</si>
  <si>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</si>
  <si>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</si>
  <si>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</si>
  <si>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</si>
  <si>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</si>
  <si>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</si>
  <si>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</si>
  <si>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</si>
  <si>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</si>
  <si>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</si>
  <si>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</si>
  <si>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</si>
  <si>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</si>
  <si>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</si>
  <si>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</si>
  <si>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</si>
  <si>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</si>
  <si>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</si>
  <si>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</si>
  <si>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</si>
  <si>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</si>
  <si>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</si>
  <si>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</si>
  <si>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</si>
  <si>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</si>
  <si>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</si>
  <si>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</si>
  <si>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</si>
  <si>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</si>
  <si>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</si>
  <si>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</si>
  <si>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</si>
  <si>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</si>
  <si>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</si>
  <si>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</si>
  <si>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</si>
  <si>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</si>
  <si>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</si>
  <si>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</si>
  <si>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</si>
  <si>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</si>
  <si>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</si>
  <si>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</si>
  <si>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</si>
  <si>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</si>
  <si>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</si>
  <si>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</si>
  <si>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</si>
  <si>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</si>
  <si>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</si>
  <si>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</si>
  <si>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</si>
  <si>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</si>
  <si>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</si>
  <si>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</si>
  <si>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</si>
  <si>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</si>
  <si>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</si>
  <si>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</si>
  <si>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</si>
  <si>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</si>
  <si>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</si>
  <si>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</si>
  <si>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</si>
  <si>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</si>
  <si>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</si>
  <si>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</si>
  <si>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</si>
  <si>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</si>
  <si>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</si>
  <si>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</si>
  <si>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</si>
  <si>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</si>
  <si>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</si>
  <si>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</si>
  <si>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</si>
  <si>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</si>
  <si>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</si>
  <si>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</si>
  <si>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</si>
  <si>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</si>
  <si>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</si>
  <si>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</si>
  <si>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</si>
  <si>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</si>
  <si>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</si>
  <si>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</si>
  <si>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</si>
  <si>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</si>
  <si>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</si>
  <si>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</si>
  <si>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</si>
  <si>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</si>
  <si>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</si>
  <si>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</si>
  <si>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</si>
  <si>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</si>
  <si>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</si>
  <si>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</si>
  <si>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</si>
  <si>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</si>
  <si>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</si>
  <si>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</si>
  <si>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</si>
  <si>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</si>
  <si>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</si>
  <si>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</si>
  <si>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</si>
  <si>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</si>
  <si>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</si>
  <si>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</si>
  <si>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</si>
  <si>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</si>
  <si>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</si>
  <si>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</si>
  <si>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</si>
  <si>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</si>
  <si>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</si>
  <si>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</si>
  <si>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</si>
  <si>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</si>
  <si>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</si>
  <si>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</si>
  <si>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</si>
  <si>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</si>
  <si>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</si>
  <si>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</si>
  <si>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</si>
  <si>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</si>
  <si>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</si>
  <si>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</si>
  <si>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</si>
  <si>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</si>
  <si>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</si>
  <si>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</si>
  <si>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</si>
  <si>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</si>
  <si>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</si>
  <si>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</si>
  <si>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</si>
  <si>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</si>
  <si>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</si>
  <si>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</si>
  <si>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</si>
  <si>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</si>
  <si>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</si>
  <si>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</si>
  <si>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</si>
  <si>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</si>
  <si>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</si>
  <si>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</si>
  <si>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</si>
  <si>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</si>
  <si>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</si>
  <si>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</si>
  <si>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</si>
  <si>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</si>
  <si>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</si>
  <si>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</si>
  <si>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</si>
  <si>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</si>
  <si>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</si>
  <si>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</si>
  <si>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</si>
  <si>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</si>
  <si>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</si>
  <si>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</si>
  <si>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</si>
  <si>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</si>
  <si>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</si>
  <si>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</si>
  <si>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</si>
  <si>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</si>
  <si>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</si>
  <si>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</si>
  <si>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</si>
  <si>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</si>
  <si>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</si>
  <si>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</si>
  <si>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</si>
  <si>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</si>
  <si>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</si>
  <si>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</si>
  <si>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</si>
  <si>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</si>
  <si>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</si>
  <si>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</si>
  <si>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</si>
  <si>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</si>
  <si>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</si>
  <si>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</si>
  <si>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</si>
  <si>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</si>
  <si>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</si>
  <si>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</si>
  <si>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</si>
  <si>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</si>
  <si>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</si>
  <si>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</si>
  <si>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</si>
  <si>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</si>
  <si>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</si>
  <si>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</si>
  <si>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</si>
  <si>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</si>
  <si>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</si>
  <si>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</si>
  <si>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</si>
  <si>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</si>
  <si>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</si>
  <si>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</si>
  <si>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</si>
  <si>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</si>
  <si>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</si>
  <si>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</si>
  <si>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</si>
  <si>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</si>
  <si>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</si>
  <si>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</si>
  <si>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</si>
  <si>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</si>
  <si>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</si>
  <si>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</si>
  <si>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</si>
  <si>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</si>
  <si>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</si>
  <si>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</si>
  <si>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</si>
  <si>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</si>
  <si>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</si>
  <si>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</si>
  <si>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</si>
  <si>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</si>
  <si>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</si>
  <si>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</si>
  <si>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</si>
  <si>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</si>
  <si>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</si>
  <si>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</si>
  <si>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</si>
  <si>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</si>
  <si>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</si>
  <si>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</si>
  <si>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</si>
  <si>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</si>
  <si>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</si>
  <si>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</si>
  <si>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</si>
  <si>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</si>
  <si>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</si>
  <si>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</si>
  <si>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</si>
  <si>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</si>
  <si>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</si>
  <si>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</si>
  <si>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</si>
  <si>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</si>
  <si>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</si>
  <si>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</si>
  <si>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</si>
  <si>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</si>
  <si>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</si>
  <si>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</si>
  <si>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</si>
  <si>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</si>
  <si>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</si>
  <si>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</si>
  <si>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</si>
  <si>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</si>
  <si>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</si>
  <si>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</si>
  <si>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</si>
  <si>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</si>
  <si>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</si>
  <si>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</si>
  <si>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</si>
  <si>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</si>
  <si>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</si>
  <si>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</si>
  <si>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</si>
  <si>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</si>
  <si>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</si>
  <si>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</si>
  <si>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</si>
  <si>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</si>
  <si>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</si>
  <si>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</si>
  <si>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</si>
  <si>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</si>
  <si>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</si>
  <si>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</si>
  <si>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</si>
  <si>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</si>
  <si>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</si>
  <si>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</si>
  <si>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</si>
  <si>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</si>
  <si>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</si>
  <si>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</si>
  <si>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</si>
  <si>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</si>
  <si>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</si>
  <si>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</si>
  <si>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</si>
  <si>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</si>
  <si>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</si>
  <si>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</si>
  <si>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</si>
  <si>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</si>
  <si>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</si>
  <si>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</si>
  <si>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</si>
  <si>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</si>
  <si>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</si>
  <si>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</si>
  <si>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</si>
  <si>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</si>
  <si>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</si>
  <si>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</si>
  <si>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</si>
  <si>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</si>
  <si>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</si>
  <si>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</si>
  <si>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</si>
  <si>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</si>
  <si>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</si>
  <si>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</si>
  <si>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</si>
  <si>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</si>
  <si>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</si>
  <si>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</si>
  <si>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</si>
  <si>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</si>
  <si>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</si>
  <si>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</si>
  <si>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</si>
  <si>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</si>
  <si>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</si>
  <si>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</si>
  <si>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</si>
  <si>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</si>
  <si>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</si>
  <si>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</si>
  <si>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</si>
  <si>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</si>
  <si>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</si>
  <si>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</si>
  <si>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</si>
  <si>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</si>
  <si>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</si>
  <si>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</si>
  <si>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</si>
  <si>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</si>
  <si>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</si>
  <si>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</si>
  <si>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</si>
  <si>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</si>
  <si>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</si>
  <si>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</si>
  <si>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</si>
  <si>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</si>
  <si>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</si>
  <si>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</si>
  <si>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</si>
  <si>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</si>
  <si>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</si>
  <si>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</si>
  <si>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</si>
  <si>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</si>
  <si>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</si>
  <si>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</si>
  <si>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</si>
  <si>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</si>
  <si>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</si>
  <si>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</si>
  <si>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</si>
  <si>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</si>
  <si>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</si>
  <si>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</si>
  <si>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</si>
  <si>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</si>
  <si>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</si>
  <si>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</si>
  <si>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</si>
  <si>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</si>
  <si>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</si>
  <si>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</si>
  <si>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</si>
  <si>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</si>
  <si>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</si>
  <si>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</si>
  <si>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</si>
  <si>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</si>
  <si>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</si>
  <si>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</si>
  <si>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</si>
  <si>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</si>
  <si>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</si>
  <si>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</si>
  <si>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</si>
  <si>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</si>
  <si>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</si>
  <si>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</si>
  <si>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</si>
  <si>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</si>
  <si>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</si>
  <si>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</si>
  <si>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</si>
  <si>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</si>
  <si>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</si>
  <si>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</si>
  <si>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</si>
  <si>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</si>
  <si>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</si>
  <si>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</si>
  <si>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</si>
  <si>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</si>
  <si>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</si>
  <si>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</si>
  <si>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</si>
  <si>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</si>
  <si>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</si>
  <si>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</si>
  <si>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</si>
  <si>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</si>
  <si>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</si>
  <si>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</si>
  <si>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</si>
  <si>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</si>
  <si>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</si>
  <si>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</si>
  <si>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</si>
  <si>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</si>
  <si>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</si>
  <si>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</si>
  <si>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</si>
  <si>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</si>
  <si>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</si>
  <si>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</si>
  <si>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</si>
  <si>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</si>
  <si>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</si>
  <si>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</si>
  <si>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</si>
  <si>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</si>
  <si>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</si>
  <si>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</si>
  <si>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</si>
  <si>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</si>
  <si>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</si>
  <si>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</si>
  <si>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</si>
  <si>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</si>
  <si>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</si>
  <si>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</si>
  <si>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</si>
  <si>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</si>
  <si>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</si>
  <si>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</si>
  <si>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</si>
  <si>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</si>
  <si>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</si>
  <si>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</si>
  <si>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</si>
  <si>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</si>
  <si>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</si>
  <si>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</si>
  <si>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</si>
  <si>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</si>
  <si>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</si>
  <si>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</si>
  <si>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</si>
  <si>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</si>
  <si>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</si>
  <si>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</si>
  <si>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</si>
  <si>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</si>
  <si>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</si>
  <si>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</si>
  <si>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</si>
  <si>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</si>
  <si>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</si>
  <si>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</si>
  <si>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</si>
  <si>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</si>
  <si>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</si>
  <si>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</si>
  <si>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</si>
  <si>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</si>
  <si>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</si>
  <si>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</si>
  <si>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</si>
  <si>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</si>
  <si>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</si>
  <si>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</si>
  <si>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</si>
  <si>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</si>
  <si>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</si>
  <si>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</si>
  <si>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</si>
  <si>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</si>
  <si>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</si>
  <si>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</si>
  <si>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</si>
  <si>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</si>
  <si>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</si>
  <si>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</si>
  <si>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</si>
  <si>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</si>
  <si>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</si>
  <si>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</si>
  <si>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</si>
  <si>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</si>
  <si>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</si>
  <si>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</si>
  <si>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</si>
  <si>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</si>
  <si>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</si>
  <si>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</si>
  <si>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</si>
  <si>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</si>
  <si>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</si>
  <si>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</si>
  <si>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</si>
  <si>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</si>
  <si>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</si>
  <si>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</si>
  <si>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</si>
  <si>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</si>
  <si>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</si>
  <si>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</si>
  <si>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</si>
  <si>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</si>
  <si>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</si>
  <si>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</si>
  <si>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</si>
  <si>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</si>
  <si>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</si>
  <si>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</si>
  <si>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</si>
  <si>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</si>
  <si>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</si>
  <si>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</si>
  <si>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</si>
  <si>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</si>
  <si>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</si>
  <si>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</si>
  <si>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</si>
  <si>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</si>
  <si>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</si>
  <si>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</si>
  <si>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</si>
  <si>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</si>
  <si>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</si>
  <si>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</si>
  <si>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</si>
  <si>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</si>
  <si>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</si>
  <si>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</si>
  <si>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</si>
  <si>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</si>
  <si>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</si>
  <si>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</si>
  <si>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</si>
  <si>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</si>
  <si>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</si>
  <si>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</si>
  <si>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</si>
  <si>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</si>
  <si>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</si>
  <si>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</si>
  <si>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</si>
  <si>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</si>
  <si>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</si>
  <si>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</si>
  <si>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</si>
  <si>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</si>
  <si>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</si>
  <si>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</si>
  <si>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</si>
  <si>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</si>
  <si>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</si>
  <si>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</si>
  <si>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</si>
  <si>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</si>
  <si>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</si>
  <si>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</si>
  <si>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</si>
  <si>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</si>
  <si>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</si>
  <si>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</si>
  <si>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</si>
  <si>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</si>
  <si>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</si>
  <si>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</si>
  <si>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</si>
  <si>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</si>
  <si>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</si>
  <si>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</si>
  <si>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</si>
  <si>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</si>
  <si>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</si>
  <si>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</si>
  <si>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</si>
  <si>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</si>
  <si>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</si>
  <si>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</si>
  <si>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</si>
  <si>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</si>
  <si>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</si>
  <si>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</si>
  <si>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</si>
  <si>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</si>
  <si>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</si>
  <si>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</si>
  <si>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</si>
  <si>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</si>
  <si>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</si>
  <si>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</si>
  <si>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</si>
  <si>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</si>
  <si>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</si>
  <si>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</si>
  <si>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</si>
  <si>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</si>
  <si>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</si>
  <si>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</si>
  <si>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</si>
  <si>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</si>
  <si>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</si>
  <si>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</si>
  <si>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</si>
  <si>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</si>
  <si>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</si>
  <si>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</si>
  <si>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</si>
  <si>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</si>
  <si>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</si>
  <si>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</si>
  <si>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</si>
  <si>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</si>
  <si>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</si>
  <si>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</si>
  <si>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</si>
  <si>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</si>
  <si>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</si>
  <si>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</si>
  <si>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</si>
  <si>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</si>
  <si>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</si>
  <si>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</si>
  <si>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</si>
  <si>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</si>
  <si>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</si>
  <si>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</si>
  <si>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</si>
  <si>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</si>
  <si>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</si>
  <si>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</si>
  <si>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</si>
  <si>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</si>
  <si>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</si>
  <si>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</si>
  <si>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</si>
  <si>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</si>
  <si>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</si>
  <si>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</si>
  <si>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</si>
  <si>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</si>
  <si>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</si>
  <si>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</si>
  <si>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</si>
  <si>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</si>
  <si>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</si>
  <si>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</si>
  <si>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</si>
  <si>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</si>
  <si>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</si>
  <si>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</si>
  <si>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</si>
  <si>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</si>
  <si>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</si>
  <si>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</si>
  <si>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</si>
  <si>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</si>
  <si>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</si>
  <si>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</si>
  <si>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</si>
  <si>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</si>
  <si>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</si>
  <si>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</si>
  <si>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</si>
  <si>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</si>
  <si>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</si>
  <si>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</si>
  <si>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</si>
  <si>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</si>
  <si>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</si>
  <si>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</si>
  <si>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</si>
  <si>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</si>
  <si>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</si>
  <si>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</si>
  <si>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</si>
  <si>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</si>
  <si>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</si>
  <si>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</si>
  <si>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</si>
  <si>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</si>
  <si>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</si>
  <si>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</si>
  <si>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</si>
  <si>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</si>
  <si>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</si>
  <si>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</si>
  <si>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</si>
  <si>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</si>
  <si>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</si>
  <si>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</si>
  <si>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</si>
  <si>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</si>
  <si>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</si>
  <si>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</si>
  <si>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</si>
  <si>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</si>
  <si>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</si>
  <si>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</si>
  <si>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</si>
  <si>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</si>
  <si>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</si>
  <si>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</si>
  <si>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</si>
  <si>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</si>
  <si>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</si>
  <si>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</si>
  <si>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</si>
  <si>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</si>
  <si>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</si>
  <si>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</si>
  <si>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</si>
  <si>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</si>
  <si>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</si>
  <si>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</si>
  <si>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</si>
  <si>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</si>
  <si>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</si>
  <si>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</si>
  <si>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</si>
  <si>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</si>
  <si>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</si>
  <si>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</si>
  <si>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</si>
  <si>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</si>
  <si>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</si>
  <si>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</si>
  <si>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</si>
  <si>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</si>
  <si>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</si>
  <si>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</si>
  <si>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</si>
  <si>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</si>
  <si>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</si>
  <si>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</si>
  <si>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</si>
  <si>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</si>
  <si>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</si>
  <si>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</si>
  <si>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</si>
  <si>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</si>
  <si>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</si>
  <si>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</si>
  <si>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</si>
  <si>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</si>
  <si>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</si>
  <si>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</si>
  <si>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</si>
  <si>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</si>
  <si>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</si>
  <si>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</si>
  <si>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</si>
  <si>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</si>
  <si>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</si>
  <si>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</si>
  <si>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</si>
  <si>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</si>
  <si>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</si>
  <si>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</si>
  <si>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</si>
  <si>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</si>
  <si>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</si>
  <si>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</si>
  <si>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</si>
  <si>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</si>
  <si>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</si>
  <si>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</si>
  <si>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</si>
  <si>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</si>
  <si>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</si>
  <si>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</si>
  <si>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</si>
  <si>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</si>
  <si>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</si>
  <si>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</si>
  <si>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</si>
  <si>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</si>
  <si>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</si>
  <si>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</si>
  <si>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</si>
  <si>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</si>
  <si>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</si>
  <si>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</si>
  <si>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</si>
  <si>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</si>
  <si>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</si>
  <si>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</si>
  <si>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</si>
  <si>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</si>
  <si>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</si>
  <si>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</si>
  <si>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</si>
  <si>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</si>
  <si>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</si>
  <si>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</si>
  <si>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</si>
  <si>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</si>
  <si>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</si>
  <si>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</si>
  <si>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</si>
  <si>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</si>
  <si>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</si>
  <si>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</si>
  <si>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</si>
  <si>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</si>
  <si>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</si>
  <si>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</si>
  <si>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</si>
  <si>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</si>
  <si>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</si>
  <si>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</si>
  <si>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</si>
  <si>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</si>
  <si>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</si>
  <si>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</si>
  <si>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</si>
  <si>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</si>
  <si>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</si>
  <si>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</si>
  <si>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</si>
  <si>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</si>
  <si>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</si>
  <si>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</si>
  <si>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</si>
  <si>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</si>
  <si>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</si>
  <si>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</si>
  <si>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</si>
  <si>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</si>
  <si>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</si>
  <si>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</si>
  <si>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</si>
  <si>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</si>
  <si>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</si>
  <si>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</si>
  <si>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</si>
  <si>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</si>
  <si>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</si>
  <si>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</si>
  <si>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</si>
  <si>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</si>
  <si>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</si>
  <si>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</si>
  <si>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</si>
  <si>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</si>
  <si>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</si>
  <si>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</si>
  <si>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</si>
  <si>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</si>
  <si>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</si>
  <si>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</si>
  <si>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</si>
  <si>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</si>
  <si>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</si>
  <si>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</si>
  <si>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</si>
  <si>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</si>
  <si>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</si>
  <si>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</si>
  <si>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</si>
  <si>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</si>
  <si>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</si>
  <si>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</si>
  <si>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</si>
  <si>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</si>
  <si>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</si>
  <si>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</si>
  <si>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</si>
  <si>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</si>
  <si>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</si>
  <si>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</si>
  <si>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</si>
  <si>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</si>
  <si>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</si>
  <si>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</si>
  <si>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</si>
  <si>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</si>
  <si>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</si>
  <si>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</si>
  <si>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</si>
  <si>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</si>
  <si>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</si>
  <si>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</si>
  <si>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</si>
  <si>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</si>
  <si>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</si>
  <si>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</si>
  <si>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</si>
  <si>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</si>
  <si>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</si>
  <si>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</si>
  <si>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</si>
  <si>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</si>
  <si>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</si>
  <si>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</si>
  <si>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</si>
  <si>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</si>
  <si>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</si>
  <si>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</si>
  <si>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</si>
  <si>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</si>
  <si>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</si>
  <si>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</si>
  <si>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</si>
  <si>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</si>
  <si>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</si>
  <si>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</si>
  <si>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</si>
  <si>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</si>
  <si>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</si>
  <si>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</si>
  <si>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</si>
  <si>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</si>
  <si>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</si>
  <si>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</si>
  <si>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</si>
  <si>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</si>
  <si>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</si>
  <si>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</si>
  <si>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</si>
  <si>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</si>
  <si>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</si>
  <si>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</si>
  <si>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</si>
  <si>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</si>
  <si>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</si>
  <si>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</si>
  <si>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</si>
  <si>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</si>
  <si>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</si>
  <si>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</si>
  <si>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</si>
  <si>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</si>
  <si>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</si>
  <si>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</si>
  <si>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</si>
  <si>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</si>
  <si>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</si>
  <si>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</si>
  <si>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</si>
  <si>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</si>
  <si>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</si>
  <si>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</si>
  <si>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</si>
  <si>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</si>
  <si>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</si>
  <si>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</si>
  <si>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</si>
  <si>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</si>
  <si>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</si>
  <si>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</si>
  <si>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</si>
  <si>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</si>
  <si>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</si>
  <si>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</si>
  <si>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</si>
  <si>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</si>
  <si>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</si>
  <si>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</si>
  <si>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</si>
  <si>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</si>
  <si>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</si>
  <si>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</si>
  <si>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</si>
  <si>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</si>
  <si>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</si>
  <si>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</si>
  <si>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</si>
  <si>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</si>
  <si>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</si>
  <si>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</si>
  <si>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</si>
  <si>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</si>
  <si>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</si>
  <si>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</si>
  <si>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</si>
  <si>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</si>
  <si>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</si>
  <si>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</si>
  <si>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</si>
  <si>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</si>
  <si>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</si>
  <si>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</si>
  <si>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</si>
  <si>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</si>
  <si>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</si>
  <si>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</si>
  <si>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</si>
  <si>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</si>
  <si>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</si>
  <si>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</si>
  <si>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</si>
  <si>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</si>
  <si>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</si>
  <si>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</si>
  <si>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</si>
  <si>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</si>
  <si>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</si>
  <si>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</si>
  <si>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</si>
  <si>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</si>
  <si>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</si>
  <si>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</si>
  <si>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</si>
  <si>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</si>
  <si>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</si>
  <si>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</si>
  <si>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</si>
  <si>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</si>
  <si>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</si>
  <si>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</si>
  <si>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</si>
  <si>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</si>
  <si>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</si>
  <si>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</si>
  <si>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</si>
  <si>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</si>
  <si>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</si>
  <si>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</si>
  <si>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</si>
  <si>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</si>
  <si>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</si>
  <si>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</si>
  <si>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</si>
  <si>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</si>
  <si>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</si>
  <si>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</si>
  <si>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</si>
  <si>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</si>
  <si>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</si>
  <si>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</si>
  <si>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</si>
  <si>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</si>
  <si>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</si>
  <si>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</si>
  <si>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</si>
  <si>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</si>
  <si>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</si>
  <si>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</si>
  <si>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</si>
  <si>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</si>
  <si>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</si>
  <si>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</si>
  <si>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</si>
  <si>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</si>
  <si>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</si>
  <si>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</si>
  <si>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</si>
  <si>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</si>
  <si>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</si>
  <si>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</si>
  <si>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</si>
  <si>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</si>
  <si>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</si>
  <si>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</si>
  <si>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</si>
  <si>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</si>
  <si>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</si>
  <si>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</si>
  <si>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</si>
  <si>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</si>
  <si>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</si>
  <si>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</si>
  <si>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</si>
  <si>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</si>
  <si>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</si>
  <si>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</si>
  <si>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</si>
  <si>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</si>
  <si>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</si>
  <si>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</si>
  <si>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</si>
  <si>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</si>
  <si>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</si>
  <si>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</si>
  <si>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</si>
  <si>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</si>
  <si>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</si>
  <si>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</si>
  <si>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</si>
  <si>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</si>
  <si>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</si>
  <si>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</si>
  <si>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</si>
  <si>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</si>
  <si>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</si>
  <si>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</si>
  <si>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</si>
  <si>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</si>
  <si>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</si>
  <si>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</si>
  <si>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</si>
  <si>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</si>
  <si>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</si>
  <si>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</si>
  <si>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</si>
  <si>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</si>
  <si>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</si>
  <si>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</si>
  <si>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</si>
  <si>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</si>
  <si>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</si>
  <si>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</si>
  <si>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</si>
  <si>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</si>
  <si>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</si>
  <si>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</si>
  <si>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</si>
  <si>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</si>
  <si>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</si>
  <si>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</si>
  <si>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</si>
  <si>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</si>
  <si>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</si>
  <si>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</si>
  <si>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</si>
  <si>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</si>
  <si>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</si>
  <si>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</si>
  <si>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</si>
  <si>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</si>
  <si>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</si>
  <si>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</si>
  <si>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</si>
  <si>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</si>
  <si>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</si>
  <si>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</si>
  <si>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</si>
  <si>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</si>
  <si>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</si>
  <si>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</si>
  <si>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</si>
  <si>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</si>
  <si>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</si>
  <si>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</si>
  <si>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</si>
  <si>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</si>
  <si>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</si>
  <si>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</si>
  <si>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</si>
  <si>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</si>
  <si>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</si>
  <si>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</si>
  <si>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</si>
  <si>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</si>
  <si>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</si>
  <si>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</si>
  <si>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</si>
  <si>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</si>
  <si>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</si>
  <si>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</si>
  <si>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</si>
  <si>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</si>
  <si>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</si>
  <si>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</si>
  <si>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</si>
  <si>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</si>
  <si>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</si>
  <si>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</si>
  <si>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</si>
  <si>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</si>
  <si>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</si>
  <si>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</si>
  <si>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</si>
  <si>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</si>
  <si>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</si>
  <si>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</si>
  <si>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</si>
  <si>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</si>
  <si>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</si>
  <si>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</si>
  <si>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</si>
  <si>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</si>
  <si>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</si>
  <si>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</si>
  <si>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</si>
  <si>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</si>
  <si>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</si>
  <si>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</si>
  <si>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</si>
  <si>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</si>
  <si>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</si>
  <si>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</si>
  <si>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</si>
  <si>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</si>
  <si>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</si>
  <si>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</si>
  <si>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</si>
  <si>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</si>
  <si>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</si>
  <si>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</si>
  <si>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</si>
  <si>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</si>
  <si>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</si>
  <si>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</si>
  <si>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</si>
  <si>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</si>
  <si>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</si>
  <si>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</si>
  <si>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</si>
  <si>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</si>
  <si>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</si>
  <si>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</si>
  <si>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</si>
  <si>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</si>
  <si>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</si>
  <si>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</si>
  <si>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</si>
  <si>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</si>
  <si>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</si>
  <si>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</si>
  <si>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</si>
  <si>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</si>
  <si>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</si>
  <si>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</si>
  <si>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</si>
  <si>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</si>
  <si>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</si>
  <si>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</si>
  <si>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</si>
  <si>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</si>
  <si>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</si>
  <si>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</si>
  <si>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</si>
  <si>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</si>
  <si>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</si>
  <si>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</si>
  <si>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</si>
  <si>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</si>
  <si>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</si>
  <si>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</si>
  <si>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</si>
  <si>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</si>
  <si>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</si>
  <si>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</si>
  <si>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</si>
  <si>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</si>
  <si>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</si>
  <si>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</si>
  <si>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</si>
  <si>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</si>
  <si>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</si>
  <si>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</si>
  <si>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</si>
  <si>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</si>
  <si>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</si>
  <si>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</si>
  <si>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</si>
  <si>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</si>
  <si>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</si>
  <si>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</si>
  <si>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</si>
  <si>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</si>
  <si>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</si>
  <si>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</si>
  <si>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</si>
  <si>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</si>
  <si>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</si>
  <si>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</si>
  <si>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</si>
  <si>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</si>
  <si>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</si>
  <si>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</si>
  <si>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</si>
  <si>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</si>
  <si>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</si>
  <si>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</si>
  <si>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</si>
  <si>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</si>
  <si>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</si>
  <si>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</si>
  <si>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</si>
  <si>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</si>
  <si>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</si>
  <si>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</si>
  <si>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</si>
  <si>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</si>
  <si>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</si>
  <si>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</si>
  <si>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</si>
  <si>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</si>
  <si>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</si>
  <si>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</si>
  <si>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</si>
  <si>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</si>
  <si>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</si>
  <si>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</si>
  <si>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</si>
  <si>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</si>
  <si>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</si>
  <si>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</si>
  <si>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</si>
  <si>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</si>
  <si>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</si>
  <si>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</si>
  <si>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</si>
  <si>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</si>
  <si>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</si>
  <si>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</si>
  <si>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</si>
  <si>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</si>
  <si>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</si>
  <si>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</si>
  <si>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</si>
  <si>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</si>
  <si>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</si>
  <si>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</si>
  <si>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</si>
  <si>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</si>
  <si>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</si>
  <si>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</si>
  <si>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</si>
  <si>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</si>
  <si>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</si>
  <si>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</si>
  <si>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</si>
  <si>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</si>
  <si>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</si>
  <si>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</si>
  <si>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</si>
  <si>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</si>
  <si>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</si>
  <si>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</si>
  <si>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</si>
  <si>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</si>
  <si>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</si>
  <si>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</si>
  <si>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</si>
  <si>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</si>
  <si>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</si>
  <si>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</si>
  <si>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</si>
  <si>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</si>
  <si>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</si>
  <si>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</si>
  <si>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</si>
  <si>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</si>
  <si>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</si>
  <si>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</si>
  <si>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</si>
  <si>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</si>
  <si>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</si>
  <si>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</si>
  <si>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</si>
  <si>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</si>
  <si>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</si>
  <si>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</si>
  <si>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</si>
  <si>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</si>
  <si>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</si>
  <si>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</si>
  <si>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</si>
  <si>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</si>
  <si>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</si>
  <si>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</si>
  <si>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</si>
  <si>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</si>
  <si>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</si>
  <si>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</si>
  <si>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</si>
  <si>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</si>
  <si>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</si>
  <si>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</si>
  <si>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</si>
  <si>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</si>
  <si>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</si>
  <si>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</si>
  <si>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</si>
  <si>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</si>
  <si>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</si>
  <si>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</si>
  <si>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</si>
  <si>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</si>
  <si>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</si>
  <si>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</si>
  <si>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</si>
  <si>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</si>
  <si>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</si>
  <si>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</si>
  <si>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</si>
  <si>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</si>
  <si>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</si>
  <si>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</si>
  <si>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</si>
  <si>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</si>
  <si>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</si>
  <si>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</si>
  <si>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</si>
  <si>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</si>
  <si>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</si>
  <si>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</si>
  <si>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</si>
  <si>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</si>
  <si>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</si>
  <si>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</si>
  <si>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</si>
  <si>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</si>
  <si>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</si>
  <si>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</si>
  <si>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</si>
  <si>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</si>
  <si>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</si>
  <si>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</si>
  <si>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</si>
  <si>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</si>
  <si>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</si>
  <si>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</si>
  <si>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</si>
  <si>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</si>
  <si>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</si>
  <si>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</si>
  <si>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</si>
  <si>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</si>
  <si>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</si>
  <si>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</si>
  <si>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</si>
  <si>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</si>
  <si>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</si>
  <si>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</si>
  <si>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</si>
  <si>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</si>
  <si>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</si>
  <si>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</si>
  <si>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</si>
  <si>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</si>
  <si>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</si>
  <si>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</si>
  <si>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</si>
  <si>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</si>
  <si>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</si>
  <si>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</si>
  <si>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</si>
  <si>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</si>
  <si>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</si>
  <si>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</si>
  <si>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</si>
  <si>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</si>
  <si>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</si>
  <si>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</si>
  <si>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</si>
  <si>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</si>
  <si>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</si>
  <si>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</si>
  <si>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</si>
  <si>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</si>
  <si>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</si>
  <si>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</si>
  <si>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</si>
  <si>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</si>
  <si>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</si>
  <si>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</si>
  <si>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</si>
  <si>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</si>
  <si>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</si>
  <si>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</si>
  <si>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</si>
  <si>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</si>
  <si>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</si>
  <si>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</si>
  <si>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</si>
  <si>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</si>
  <si>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</si>
  <si>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</si>
  <si>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</si>
  <si>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</si>
  <si>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</si>
  <si>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</si>
  <si>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</si>
  <si>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</si>
  <si>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</si>
  <si>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</si>
  <si>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</si>
  <si>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</si>
  <si>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</si>
  <si>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</si>
  <si>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</si>
  <si>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</si>
  <si>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</si>
  <si>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</si>
  <si>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</si>
  <si>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</si>
  <si>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</si>
  <si>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</si>
  <si>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</si>
  <si>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</si>
  <si>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</si>
  <si>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</si>
  <si>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</si>
  <si>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</si>
  <si>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</si>
  <si>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</si>
  <si>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</si>
  <si>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</si>
  <si>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</si>
  <si>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</si>
  <si>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</si>
  <si>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</si>
  <si>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</si>
  <si>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</si>
  <si>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</si>
  <si>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</si>
  <si>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</si>
  <si>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</si>
  <si>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</si>
  <si>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</si>
  <si>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</si>
  <si>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</si>
  <si>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</si>
  <si>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</si>
  <si>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</si>
  <si>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</si>
  <si>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</si>
  <si>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</si>
  <si>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</si>
  <si>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</si>
  <si>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</si>
  <si>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</si>
  <si>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</si>
  <si>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</si>
  <si>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</si>
  <si>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</si>
  <si>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</si>
  <si>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</si>
  <si>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</si>
  <si>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</si>
  <si>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</si>
  <si>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</si>
  <si>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</si>
  <si>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</si>
  <si>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</si>
  <si>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</si>
  <si>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</si>
  <si>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</si>
  <si>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</si>
  <si>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</si>
  <si>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</si>
  <si>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</si>
  <si>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</si>
  <si>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</si>
  <si>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</si>
  <si>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</si>
  <si>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</si>
  <si>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</si>
  <si>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</si>
  <si>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</si>
  <si>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</si>
  <si>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</si>
  <si>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</si>
  <si>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</si>
  <si>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</si>
  <si>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</si>
  <si>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</si>
  <si>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</si>
  <si>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</si>
  <si>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</si>
  <si>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</si>
  <si>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</si>
  <si>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</si>
  <si>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</si>
  <si>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</si>
  <si>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</si>
  <si>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</si>
  <si>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</si>
  <si>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</si>
  <si>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</si>
  <si>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</si>
  <si>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</si>
  <si>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</si>
  <si>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</si>
  <si>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</si>
  <si>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</si>
  <si>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</si>
  <si>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</si>
  <si>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</si>
  <si>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</si>
  <si>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</si>
  <si>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</si>
  <si>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</si>
  <si>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</si>
  <si>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</si>
  <si>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</si>
  <si>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</si>
  <si>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</si>
  <si>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</si>
  <si>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</si>
  <si>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</si>
  <si>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</si>
  <si>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</si>
  <si>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</si>
  <si>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</si>
  <si>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</si>
  <si>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</si>
  <si>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</si>
  <si>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</si>
  <si>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</si>
  <si>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</si>
  <si>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</si>
  <si>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</si>
  <si>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</si>
  <si>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</si>
  <si>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</si>
  <si>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</si>
  <si>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</si>
  <si>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</si>
  <si>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</si>
  <si>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</si>
  <si>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</si>
  <si>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</si>
  <si>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</si>
  <si>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</si>
  <si>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</si>
  <si>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</si>
  <si>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</si>
  <si>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</si>
  <si>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</si>
  <si>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</si>
  <si>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</si>
  <si>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</si>
  <si>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</si>
  <si>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</si>
  <si>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</si>
  <si>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</si>
  <si>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</si>
  <si>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</si>
  <si>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</si>
  <si>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</si>
  <si>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</si>
  <si>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</si>
  <si>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</si>
  <si>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</si>
  <si>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</si>
  <si>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</si>
  <si>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</si>
  <si>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</si>
  <si>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</si>
  <si>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</si>
  <si>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</si>
  <si>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</si>
  <si>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</si>
  <si>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</si>
  <si>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</si>
  <si>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</si>
  <si>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</si>
  <si>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</si>
  <si>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</si>
  <si>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</si>
  <si>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</si>
  <si>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</si>
  <si>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</si>
  <si>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</si>
  <si>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</si>
  <si>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</si>
  <si>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</si>
  <si>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</si>
  <si>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</si>
  <si>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</si>
  <si>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</si>
  <si>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</si>
  <si>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</si>
  <si>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</si>
  <si>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</si>
  <si>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</si>
  <si>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</si>
  <si>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</si>
  <si>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</si>
  <si>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</si>
  <si>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</si>
  <si>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</si>
  <si>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</si>
  <si>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</si>
  <si>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</si>
  <si>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</si>
  <si>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</si>
  <si>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</si>
  <si>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</si>
  <si>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</si>
  <si>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</si>
  <si>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</si>
  <si>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</si>
  <si>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</si>
  <si>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</si>
  <si>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</si>
  <si>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</si>
  <si>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</si>
  <si>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</si>
  <si>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</si>
  <si>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</si>
  <si>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</si>
  <si>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</si>
  <si>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</si>
  <si>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</si>
  <si>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</si>
  <si>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</si>
  <si>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</si>
  <si>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</si>
  <si>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</si>
  <si>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</si>
  <si>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</si>
  <si>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</si>
  <si>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</si>
  <si>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</si>
  <si>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</si>
  <si>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</si>
  <si>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</si>
  <si>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</si>
  <si>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</si>
  <si>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</si>
  <si>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</si>
  <si>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</si>
  <si>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</si>
  <si>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</si>
  <si>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</si>
  <si>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</si>
  <si>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</si>
  <si>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</si>
  <si>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</si>
  <si>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</si>
  <si>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</si>
  <si>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</si>
  <si>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</si>
  <si>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</si>
  <si>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</si>
  <si>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</si>
  <si>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</si>
  <si>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</si>
  <si>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</si>
  <si>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</si>
  <si>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</si>
  <si>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</si>
  <si>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</si>
  <si>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</si>
  <si>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</si>
  <si>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</si>
  <si>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</si>
  <si>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</si>
  <si>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</si>
  <si>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</si>
  <si>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</si>
  <si>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</si>
  <si>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</si>
  <si>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</si>
  <si>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</si>
  <si>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</si>
  <si>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</si>
  <si>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</si>
  <si>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</si>
  <si>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</si>
  <si>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</si>
  <si>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</si>
  <si>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</si>
  <si>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</si>
  <si>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</si>
  <si>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</si>
  <si>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</si>
  <si>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</si>
  <si>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</si>
  <si>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</si>
  <si>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</si>
  <si>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</si>
  <si>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</si>
  <si>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</si>
  <si>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</si>
  <si>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</si>
  <si>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</si>
  <si>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</si>
  <si>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</si>
  <si>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</si>
  <si>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</si>
  <si>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</si>
  <si>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</si>
  <si>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</si>
  <si>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</si>
  <si>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</si>
  <si>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</si>
  <si>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</si>
  <si>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</si>
  <si>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</si>
  <si>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</si>
  <si>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</si>
  <si>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</si>
  <si>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</si>
  <si>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</si>
  <si>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</si>
  <si>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</si>
  <si>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</si>
  <si>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</si>
  <si>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</si>
  <si>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</si>
  <si>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</si>
  <si>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</si>
  <si>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</si>
  <si>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</si>
  <si>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</si>
  <si>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</si>
  <si>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</si>
  <si>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</si>
  <si>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</si>
  <si>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</si>
  <si>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</si>
  <si>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</si>
  <si>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</si>
  <si>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</si>
  <si>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</si>
  <si>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</si>
  <si>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</si>
  <si>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</si>
  <si>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</si>
  <si>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</si>
  <si>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</si>
  <si>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</si>
  <si>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</si>
  <si>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</si>
  <si>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</si>
  <si>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</si>
  <si>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</si>
  <si>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</si>
  <si>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</si>
  <si>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</si>
  <si>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</si>
  <si>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</si>
  <si>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</si>
  <si>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</si>
  <si>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</si>
  <si>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</si>
  <si>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</si>
  <si>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</si>
  <si>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</si>
  <si>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</si>
  <si>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</si>
  <si>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</si>
  <si>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</si>
  <si>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</si>
  <si>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</si>
  <si>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</si>
  <si>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</si>
  <si>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</si>
  <si>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</si>
  <si>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</si>
  <si>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</si>
  <si>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</si>
  <si>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</si>
  <si>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</si>
  <si>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</si>
  <si>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</si>
  <si>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</si>
  <si>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</si>
  <si>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</si>
  <si>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</si>
  <si>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</si>
  <si>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</si>
  <si>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</si>
  <si>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</si>
  <si>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</si>
  <si>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</si>
  <si>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</si>
  <si>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</si>
  <si>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</si>
  <si>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</si>
  <si>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</si>
  <si>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</si>
  <si>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</si>
  <si>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</si>
  <si>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</si>
  <si>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</si>
  <si>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</si>
  <si>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</si>
  <si>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</si>
  <si>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</si>
  <si>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</si>
  <si>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</si>
  <si>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</si>
  <si>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</si>
  <si>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</si>
  <si>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</si>
  <si>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</si>
  <si>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</si>
  <si>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</si>
  <si>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</si>
  <si>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</si>
  <si>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</si>
  <si>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</si>
  <si>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</si>
  <si>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</si>
  <si>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</si>
  <si>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</si>
  <si>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</si>
  <si>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</si>
  <si>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</si>
  <si>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</si>
  <si>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</si>
  <si>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</si>
  <si>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</si>
  <si>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</si>
  <si>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</si>
  <si>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</si>
  <si>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</si>
  <si>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</si>
  <si>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</si>
  <si>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</si>
  <si>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</si>
  <si>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</si>
  <si>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</si>
  <si>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</si>
  <si>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</si>
  <si>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</si>
  <si>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</si>
  <si>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</si>
  <si>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</si>
  <si>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</si>
  <si>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</si>
  <si>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</si>
  <si>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</si>
  <si>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</si>
  <si>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</si>
  <si>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</si>
  <si>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</si>
  <si>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</si>
  <si>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</si>
  <si>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</si>
  <si>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</si>
  <si>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</si>
  <si>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</si>
  <si>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</si>
  <si>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</si>
  <si>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</si>
  <si>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</si>
  <si>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</si>
  <si>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</si>
  <si>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</si>
  <si>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</si>
  <si>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</si>
  <si>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</si>
  <si>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</si>
  <si>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</si>
  <si>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</si>
  <si>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</si>
  <si>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</si>
  <si>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</si>
  <si>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</si>
  <si>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</si>
  <si>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</si>
  <si>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</si>
  <si>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</si>
  <si>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</si>
  <si>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</si>
  <si>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</si>
  <si>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</si>
  <si>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</si>
  <si>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</si>
  <si>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</si>
  <si>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</si>
  <si>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</si>
  <si>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</si>
  <si>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</si>
  <si>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</si>
  <si>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</si>
  <si>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</si>
  <si>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</si>
  <si>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</si>
  <si>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</si>
  <si>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</si>
  <si>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</si>
  <si>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</si>
  <si>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</si>
  <si>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</si>
  <si>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</si>
  <si>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</si>
  <si>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</si>
  <si>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</si>
  <si>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</si>
  <si>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</si>
  <si>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</si>
  <si>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</si>
  <si>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</si>
  <si>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</si>
  <si>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</si>
  <si>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</si>
  <si>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</si>
  <si>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</si>
  <si>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</si>
  <si>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</si>
  <si>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</si>
  <si>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</si>
  <si>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</si>
  <si>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</si>
  <si>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</si>
  <si>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</si>
  <si>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</si>
  <si>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</si>
  <si>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</si>
  <si>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</si>
  <si>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</si>
  <si>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</si>
  <si>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</si>
  <si>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</si>
  <si>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</si>
  <si>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</si>
  <si>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</si>
  <si>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</si>
  <si>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</si>
  <si>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</si>
  <si>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</si>
  <si>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</si>
  <si>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</si>
  <si>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</si>
  <si>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</si>
  <si>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</si>
  <si>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</si>
  <si>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</si>
  <si>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</si>
  <si>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</si>
  <si>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</si>
  <si>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</si>
  <si>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</si>
  <si>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</si>
  <si>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</si>
  <si>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</si>
  <si>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</si>
  <si>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</si>
  <si>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</si>
  <si>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</si>
  <si>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</si>
  <si>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</si>
  <si>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</si>
  <si>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</si>
  <si>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</si>
  <si>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</si>
  <si>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</si>
  <si>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</si>
  <si>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</si>
  <si>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</si>
  <si>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</si>
  <si>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</si>
  <si>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</si>
  <si>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</si>
  <si>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</si>
  <si>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</si>
  <si>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</si>
  <si>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</si>
  <si>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</si>
  <si>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</si>
  <si>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</si>
  <si>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</si>
  <si>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</si>
  <si>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</si>
  <si>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</si>
  <si>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</si>
  <si>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</si>
  <si>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</si>
  <si>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</si>
  <si>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</si>
  <si>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</si>
  <si>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</si>
  <si>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</si>
  <si>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</si>
  <si>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</si>
  <si>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</si>
  <si>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</si>
  <si>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</si>
  <si>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</si>
  <si>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</si>
  <si>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</si>
  <si>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</si>
  <si>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</si>
  <si>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</si>
  <si>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</si>
  <si>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</si>
  <si>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</si>
  <si>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</si>
  <si>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</si>
  <si>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</si>
  <si>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</si>
  <si>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</si>
  <si>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</si>
  <si>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</si>
  <si>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</si>
  <si>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</si>
  <si>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</si>
  <si>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</si>
  <si>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</si>
  <si>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</si>
  <si>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</si>
  <si>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</si>
  <si>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</si>
  <si>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</si>
  <si>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</si>
  <si>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</si>
  <si>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</si>
  <si>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</si>
  <si>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</si>
  <si>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</si>
  <si>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</si>
  <si>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</si>
  <si>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</si>
  <si>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</si>
  <si>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</si>
  <si>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</si>
  <si>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</si>
  <si>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</si>
  <si>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</si>
  <si>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</si>
  <si>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</si>
  <si>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</si>
  <si>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</si>
  <si>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</si>
  <si>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</si>
  <si>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</si>
  <si>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</si>
  <si>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</si>
  <si>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</si>
  <si>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</si>
  <si>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</si>
  <si>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</si>
  <si>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</si>
  <si>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</si>
  <si>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</si>
  <si>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</si>
  <si>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</si>
  <si>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</si>
  <si>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</si>
  <si>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</si>
  <si>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</si>
  <si>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</si>
  <si>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</si>
  <si>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</si>
  <si>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</si>
  <si>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</si>
  <si>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</si>
  <si>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</si>
  <si>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</si>
  <si>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</si>
  <si>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</si>
  <si>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</si>
  <si>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</si>
  <si>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</si>
  <si>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</si>
  <si>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</si>
  <si>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</si>
  <si>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</si>
  <si>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</si>
  <si>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</si>
  <si>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</si>
  <si>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</si>
  <si>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</si>
  <si>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</si>
  <si>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</si>
  <si>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</si>
  <si>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</si>
  <si>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</si>
  <si>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</si>
  <si>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</si>
  <si>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</si>
  <si>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</si>
  <si>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</si>
  <si>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</si>
  <si>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</si>
  <si>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</si>
  <si>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</si>
  <si>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</si>
  <si>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</si>
  <si>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</si>
  <si>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</si>
  <si>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</si>
  <si>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</si>
  <si>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</si>
  <si>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</si>
  <si>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</si>
  <si>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</si>
  <si>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</si>
  <si>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</si>
  <si>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</si>
  <si>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</si>
  <si>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</si>
  <si>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</si>
  <si>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</si>
  <si>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</si>
  <si>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</si>
  <si>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</si>
  <si>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</si>
  <si>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</si>
  <si>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</si>
  <si>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</si>
  <si>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</si>
  <si>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</si>
  <si>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</si>
  <si>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</si>
  <si>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</si>
  <si>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</si>
  <si>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</si>
  <si>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</si>
  <si>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</si>
  <si>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</si>
  <si>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</si>
  <si>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</si>
  <si>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</si>
  <si>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</si>
  <si>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</si>
  <si>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</si>
  <si>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</si>
  <si>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</si>
  <si>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</si>
  <si>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</si>
  <si>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</si>
  <si>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</si>
  <si>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</si>
  <si>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</si>
  <si>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</si>
  <si>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</si>
  <si>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</si>
  <si>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</si>
  <si>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</si>
  <si>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</si>
  <si>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</si>
  <si>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</si>
  <si>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</si>
  <si>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</si>
  <si>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</si>
  <si>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</si>
  <si>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</si>
  <si>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</si>
  <si>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</si>
  <si>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</si>
  <si>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</si>
  <si>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</si>
  <si>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</si>
  <si>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</si>
  <si>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</si>
  <si>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</si>
  <si>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</si>
  <si>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</si>
  <si>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</si>
  <si>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</si>
  <si>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</si>
  <si>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</si>
  <si>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</si>
  <si>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</si>
  <si>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</si>
  <si>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</si>
  <si>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</si>
  <si>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</si>
  <si>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</si>
  <si>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</si>
  <si>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</si>
  <si>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</si>
  <si>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</si>
  <si>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</si>
  <si>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</si>
  <si>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</si>
  <si>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</si>
  <si>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</si>
  <si>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</si>
  <si>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</si>
  <si>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</si>
  <si>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</si>
  <si>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</si>
  <si>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</si>
  <si>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</si>
  <si>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</si>
  <si>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</si>
  <si>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</si>
  <si>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</si>
  <si>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</si>
  <si>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</si>
  <si>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</si>
  <si>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</si>
  <si>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</si>
  <si>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</si>
  <si>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</si>
  <si>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</si>
  <si>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</si>
  <si>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</si>
  <si>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</si>
  <si>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</si>
  <si>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</si>
  <si>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</si>
  <si>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</si>
  <si>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</si>
  <si>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</si>
  <si>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</si>
  <si>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</si>
  <si>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</si>
  <si>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</si>
  <si>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</si>
  <si>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</si>
  <si>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</si>
  <si>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</si>
  <si>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</si>
  <si>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</si>
  <si>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</si>
  <si>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</si>
  <si>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</si>
  <si>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</si>
  <si>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</si>
  <si>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</si>
  <si>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</si>
  <si>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</si>
  <si>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</si>
  <si>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</si>
  <si>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</si>
  <si>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</si>
  <si>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</si>
  <si>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</si>
  <si>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</si>
  <si>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</si>
  <si>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</si>
  <si>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</si>
  <si>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</si>
  <si>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</si>
  <si>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</si>
  <si>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</si>
  <si>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</si>
  <si>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</si>
  <si>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</si>
  <si>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</si>
  <si>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</si>
  <si>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</si>
  <si>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</si>
  <si>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</si>
  <si>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</si>
  <si>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</si>
  <si>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</si>
  <si>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</si>
  <si>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</si>
  <si>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</si>
  <si>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</si>
  <si>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</si>
  <si>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</si>
  <si>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</si>
  <si>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</si>
  <si>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</si>
  <si>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</si>
  <si>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</si>
  <si>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</si>
  <si>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</si>
  <si>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</si>
  <si>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</si>
  <si>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</si>
  <si>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</si>
  <si>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</si>
  <si>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</si>
  <si>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</si>
  <si>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</si>
  <si>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</si>
  <si>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</si>
  <si>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</si>
  <si>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</si>
  <si>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</si>
  <si>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</si>
  <si>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</si>
  <si>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</si>
  <si>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</si>
  <si>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</si>
  <si>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</si>
  <si>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</si>
  <si>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</si>
  <si>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</si>
  <si>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</si>
  <si>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</si>
  <si>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</si>
  <si>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</si>
  <si>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</si>
  <si>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</si>
  <si>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</si>
  <si>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</si>
  <si>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</si>
  <si>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</si>
  <si>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</si>
  <si>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</si>
  <si>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</si>
  <si>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</si>
  <si>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</si>
  <si>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</si>
  <si>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</si>
  <si>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</si>
  <si>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</si>
  <si>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</si>
  <si>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</si>
  <si>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</si>
  <si>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</si>
  <si>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</si>
  <si>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</si>
  <si>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</si>
  <si>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</si>
  <si>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</si>
  <si>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</si>
  <si>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</si>
  <si>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</si>
  <si>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</si>
  <si>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</si>
  <si>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</si>
  <si>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</si>
  <si>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</si>
  <si>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</si>
  <si>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</si>
  <si>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</si>
  <si>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</si>
  <si>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</si>
  <si>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</si>
  <si>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</si>
  <si>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</si>
  <si>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</si>
  <si>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</si>
  <si>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</si>
  <si>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</si>
  <si>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</si>
  <si>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</si>
  <si>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</si>
  <si>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</si>
  <si>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</si>
  <si>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</si>
  <si>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</si>
  <si>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</si>
  <si>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</si>
  <si>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</si>
  <si>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</si>
  <si>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</si>
  <si>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</si>
  <si>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</si>
  <si>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</si>
  <si>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</si>
  <si>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</si>
  <si>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</si>
  <si>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</si>
  <si>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</si>
  <si>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</si>
  <si>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</si>
  <si>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</si>
  <si>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</si>
  <si>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</si>
  <si>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</si>
  <si>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</si>
  <si>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</si>
  <si>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</si>
  <si>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</si>
  <si>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</si>
  <si>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</si>
  <si>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</si>
  <si>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</si>
  <si>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</si>
  <si>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</si>
  <si>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</si>
  <si>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</si>
  <si>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</si>
  <si>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</si>
  <si>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</si>
  <si>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</si>
  <si>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</si>
  <si>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</si>
  <si>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</si>
  <si>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</si>
  <si>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</si>
  <si>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</si>
  <si>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</si>
  <si>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</si>
  <si>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</si>
  <si>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</si>
  <si>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</si>
  <si>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</si>
  <si>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</si>
  <si>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</si>
  <si>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</si>
  <si>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</si>
  <si>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</si>
  <si>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</si>
  <si>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</si>
  <si>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</si>
  <si>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</si>
  <si>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</si>
  <si>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</si>
  <si>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</si>
  <si>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</si>
  <si>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</si>
  <si>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</si>
  <si>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</si>
  <si>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</si>
  <si>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</si>
  <si>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</si>
  <si>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</si>
  <si>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</si>
  <si>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</si>
  <si>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</si>
  <si>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</si>
  <si>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</si>
  <si>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</si>
  <si>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</si>
  <si>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</si>
  <si>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</si>
  <si>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</si>
  <si>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</si>
  <si>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</si>
  <si>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</si>
  <si>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</si>
  <si>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</si>
  <si>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</si>
  <si>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</si>
  <si>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</si>
  <si>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</si>
  <si>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</si>
  <si>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</si>
  <si>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</si>
  <si>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</si>
  <si>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</si>
  <si>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</si>
  <si>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</si>
  <si>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</si>
  <si>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</si>
  <si>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</si>
  <si>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</si>
  <si>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</si>
  <si>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</si>
  <si>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</si>
  <si>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</si>
  <si>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</si>
  <si>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</si>
  <si>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</si>
  <si>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</si>
  <si>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</si>
  <si>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</si>
  <si>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</si>
  <si>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</si>
  <si>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</si>
  <si>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</si>
  <si>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</si>
  <si>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</si>
  <si>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</si>
  <si>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</si>
  <si>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</si>
  <si>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</si>
  <si>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</si>
  <si>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</si>
  <si>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</si>
  <si>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</si>
  <si>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</si>
  <si>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</si>
  <si>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</si>
  <si>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</si>
  <si>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</si>
  <si>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</si>
  <si>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</si>
  <si>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</si>
  <si>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</si>
  <si>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</si>
  <si>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</si>
  <si>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</si>
  <si>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</si>
  <si>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</si>
  <si>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</si>
  <si>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</si>
  <si>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</si>
  <si>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</si>
  <si>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</si>
  <si>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</si>
  <si>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</si>
  <si>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</si>
  <si>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</si>
  <si>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</si>
  <si>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</si>
  <si>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</si>
  <si>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</si>
  <si>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</si>
  <si>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</si>
  <si>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</si>
  <si>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</si>
  <si>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</si>
  <si>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</si>
  <si>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</si>
  <si>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</si>
  <si>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</si>
  <si>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</si>
  <si>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</si>
  <si>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</si>
  <si>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</si>
  <si>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</si>
  <si>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</si>
  <si>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</si>
  <si>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</si>
  <si>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</si>
  <si>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</si>
  <si>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</si>
  <si>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</si>
  <si>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</si>
  <si>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</si>
  <si>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</si>
  <si>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</si>
  <si>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</si>
  <si>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</si>
  <si>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</si>
  <si>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</si>
  <si>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</si>
  <si>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</si>
  <si>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</si>
  <si>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</si>
  <si>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</si>
  <si>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</si>
  <si>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</si>
  <si>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</si>
  <si>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</si>
  <si>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</si>
  <si>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</si>
  <si>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</si>
  <si>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</si>
  <si>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</si>
  <si>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</si>
  <si>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</si>
  <si>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</si>
  <si>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</si>
  <si>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</si>
  <si>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</si>
  <si>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</si>
  <si>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</si>
  <si>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</si>
  <si>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</si>
  <si>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</si>
  <si>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</si>
  <si>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</si>
  <si>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</si>
  <si>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</si>
  <si>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</si>
  <si>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</si>
  <si>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</si>
  <si>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</si>
  <si>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</si>
  <si>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</si>
  <si>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</si>
  <si>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</si>
  <si>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</si>
  <si>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</si>
  <si>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</si>
  <si>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</si>
  <si>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</si>
  <si>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</si>
  <si>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</si>
  <si>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</si>
  <si>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</si>
  <si>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</si>
  <si>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</si>
  <si>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</si>
  <si>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</si>
  <si>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</si>
  <si>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</si>
  <si>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</si>
  <si>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</si>
  <si>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</si>
  <si>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</si>
  <si>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</si>
  <si>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</si>
  <si>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</si>
  <si>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</si>
  <si>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</si>
  <si>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</si>
  <si>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</si>
  <si>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</si>
  <si>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</si>
  <si>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</si>
  <si>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</si>
  <si>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</si>
  <si>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</si>
  <si>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</si>
  <si>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</si>
  <si>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</si>
  <si>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</si>
  <si>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</si>
  <si>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</si>
  <si>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</si>
  <si>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</si>
  <si>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</si>
  <si>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</si>
  <si>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</si>
  <si>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</si>
  <si>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</si>
  <si>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</si>
  <si>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</si>
  <si>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</si>
  <si>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</si>
  <si>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</si>
  <si>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</si>
  <si>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</si>
  <si>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</si>
  <si>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</si>
  <si>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</si>
  <si>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</si>
  <si>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</si>
  <si>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</si>
  <si>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</si>
  <si>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</si>
  <si>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</si>
  <si>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</si>
  <si>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</si>
  <si>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</si>
  <si>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</si>
  <si>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</si>
  <si>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</si>
  <si>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</si>
  <si>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</si>
  <si>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</si>
  <si>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</si>
  <si>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</si>
  <si>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</si>
  <si>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</si>
  <si>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</si>
  <si>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</si>
  <si>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</si>
  <si>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</si>
  <si>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</si>
  <si>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</si>
  <si>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</si>
  <si>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</si>
  <si>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</si>
  <si>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</si>
  <si>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</si>
  <si>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</si>
  <si>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</si>
  <si>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</si>
  <si>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</si>
  <si>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</si>
  <si>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</si>
  <si>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</si>
  <si>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</si>
  <si>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</si>
  <si>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</si>
  <si>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</si>
  <si>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</si>
  <si>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</si>
  <si>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</si>
  <si>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</si>
  <si>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</si>
  <si>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</si>
  <si>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</si>
  <si>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</si>
  <si>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</si>
  <si>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</si>
  <si>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</si>
  <si>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</si>
  <si>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</si>
  <si>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</si>
  <si>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</si>
  <si>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</si>
  <si>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</si>
  <si>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</si>
  <si>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</si>
  <si>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</si>
  <si>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</si>
  <si>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</si>
  <si>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</si>
  <si>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</si>
  <si>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</si>
  <si>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</si>
  <si>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</si>
  <si>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</si>
  <si>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</si>
  <si>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</si>
  <si>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</si>
  <si>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</si>
  <si>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</si>
  <si>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</si>
  <si>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</si>
  <si>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</si>
  <si>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</si>
  <si>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</si>
  <si>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</si>
  <si>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</si>
  <si>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</si>
  <si>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</si>
  <si>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</si>
  <si>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</si>
  <si>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</si>
  <si>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</si>
  <si>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</si>
  <si>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</si>
  <si>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</si>
  <si>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</si>
  <si>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</si>
  <si>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</si>
  <si>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</si>
  <si>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</si>
  <si>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</si>
  <si>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</si>
  <si>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</si>
  <si>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</si>
  <si>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</si>
  <si>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</si>
  <si>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</si>
  <si>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</si>
  <si>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</si>
  <si>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</si>
  <si>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</si>
  <si>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</si>
  <si>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</si>
  <si>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</si>
  <si>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</si>
  <si>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</si>
  <si>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</si>
  <si>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</si>
  <si>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</si>
  <si>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</si>
  <si>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</si>
  <si>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</si>
  <si>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</si>
  <si>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</si>
  <si>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</si>
  <si>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</si>
  <si>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</si>
  <si>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</si>
  <si>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</si>
  <si>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</si>
  <si>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</si>
  <si>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</si>
  <si>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</si>
  <si>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</si>
  <si>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</si>
  <si>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</si>
  <si>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</si>
  <si>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</si>
  <si>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</si>
  <si>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</si>
  <si>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</si>
  <si>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</si>
  <si>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</si>
  <si>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</si>
  <si>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</si>
  <si>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</si>
  <si>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</si>
  <si>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</si>
  <si>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</si>
  <si>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</si>
  <si>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</si>
  <si>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</si>
  <si>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</si>
  <si>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</si>
  <si>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</si>
  <si>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</si>
  <si>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</si>
  <si>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</si>
  <si>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</si>
  <si>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</si>
  <si>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</si>
  <si>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</si>
  <si>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</si>
  <si>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</si>
  <si>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</si>
  <si>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</si>
  <si>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</si>
  <si>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</si>
  <si>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</si>
  <si>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</si>
  <si>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</si>
  <si>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</si>
  <si>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</si>
  <si>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</si>
  <si>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</si>
  <si>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</si>
  <si>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</si>
  <si>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</si>
  <si>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</si>
  <si>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</si>
  <si>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</si>
  <si>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</si>
  <si>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</si>
  <si>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</si>
  <si>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</si>
  <si>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</si>
  <si>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</si>
  <si>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</si>
  <si>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</si>
  <si>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</si>
  <si>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</si>
  <si>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</si>
  <si>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</si>
  <si>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</si>
  <si>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</si>
  <si>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</si>
  <si>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</si>
  <si>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</si>
  <si>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</si>
  <si>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</si>
  <si>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</si>
  <si>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</si>
  <si>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</si>
  <si>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</si>
  <si>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</si>
  <si>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</si>
  <si>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</si>
  <si>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</si>
  <si>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</si>
  <si>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</si>
  <si>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</si>
  <si>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</si>
  <si>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</si>
  <si>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</si>
  <si>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</si>
  <si>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</si>
  <si>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</si>
  <si>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</si>
  <si>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</si>
  <si>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</si>
  <si>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</si>
  <si>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</si>
  <si>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</si>
  <si>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</si>
  <si>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</si>
  <si>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</si>
  <si>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</si>
  <si>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</si>
  <si>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</si>
  <si>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</si>
  <si>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</si>
  <si>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</si>
  <si>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</si>
  <si>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</si>
  <si>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</si>
  <si>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</si>
  <si>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</si>
  <si>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</si>
  <si>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</si>
  <si>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</si>
  <si>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</si>
  <si>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</si>
  <si>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</si>
  <si>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</si>
  <si>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</si>
  <si>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</si>
  <si>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</si>
  <si>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</si>
  <si>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</si>
  <si>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</si>
  <si>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</si>
  <si>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</si>
  <si>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</si>
  <si>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</si>
  <si>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</si>
  <si>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</si>
  <si>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</si>
  <si>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</si>
  <si>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</si>
  <si>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</si>
  <si>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</si>
  <si>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</si>
  <si>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</si>
  <si>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</si>
  <si>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</si>
  <si>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</si>
  <si>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</si>
  <si>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</si>
  <si>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</si>
  <si>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</si>
  <si>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</si>
  <si>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</si>
  <si>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</si>
  <si>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</si>
  <si>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</si>
  <si>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</si>
  <si>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</si>
  <si>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</si>
  <si>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</si>
  <si>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</si>
  <si>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</si>
  <si>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</si>
  <si>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</si>
  <si>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</si>
  <si>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</si>
  <si>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</si>
  <si>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</si>
  <si>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</si>
  <si>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</si>
  <si>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</si>
  <si>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</si>
  <si>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</si>
  <si>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</si>
  <si>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</si>
  <si>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</si>
  <si>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</si>
  <si>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</si>
  <si>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</si>
  <si>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</si>
  <si>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</si>
  <si>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</si>
  <si>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</si>
  <si>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</si>
  <si>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</si>
  <si>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</si>
  <si>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</si>
  <si>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</si>
  <si>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</si>
  <si>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</si>
  <si>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</si>
  <si>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</si>
  <si>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</si>
  <si>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</si>
  <si>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</si>
  <si>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</si>
  <si>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</si>
  <si>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</si>
  <si>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</si>
  <si>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</si>
  <si>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</si>
  <si>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</si>
  <si>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</si>
  <si>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</si>
  <si>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</si>
  <si>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</si>
  <si>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</si>
  <si>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</si>
  <si>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</si>
  <si>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</si>
  <si>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</si>
  <si>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</si>
  <si>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</si>
  <si>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</si>
  <si>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</si>
  <si>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</si>
  <si>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</si>
  <si>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</si>
  <si>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</si>
  <si>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</si>
  <si>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</si>
  <si>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</si>
  <si>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</si>
  <si>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</si>
  <si>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</si>
  <si>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</si>
  <si>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</si>
  <si>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</si>
  <si>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</si>
  <si>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</si>
  <si>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</si>
  <si>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</si>
  <si>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</si>
  <si>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</si>
  <si>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</si>
  <si>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</si>
  <si>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</si>
  <si>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</si>
  <si>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</si>
  <si>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</si>
  <si>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</si>
  <si>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</si>
  <si>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</si>
  <si>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</si>
  <si>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</si>
  <si>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</si>
  <si>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</si>
  <si>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</si>
  <si>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</si>
  <si>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</si>
  <si>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</si>
  <si>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</si>
  <si>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</si>
  <si>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</si>
  <si>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</si>
  <si>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</si>
  <si>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</si>
  <si>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</si>
  <si>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</si>
  <si>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</si>
  <si>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</si>
  <si>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</si>
  <si>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</si>
  <si>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</si>
  <si>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</si>
  <si>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</si>
  <si>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</si>
  <si>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</si>
  <si>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</si>
  <si>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</si>
  <si>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</si>
  <si>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</si>
  <si>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</si>
  <si>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</si>
  <si>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</si>
  <si>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</si>
  <si>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</si>
  <si>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</si>
  <si>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</si>
  <si>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</si>
  <si>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</si>
  <si>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</si>
  <si>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</si>
  <si>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</si>
  <si>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</si>
  <si>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</si>
  <si>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</si>
  <si>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</si>
  <si>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</si>
  <si>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</si>
  <si>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</si>
  <si>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</si>
  <si>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</si>
  <si>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</si>
  <si>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</si>
  <si>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</si>
  <si>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</si>
  <si>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</si>
  <si>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</si>
  <si>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</si>
  <si>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</si>
  <si>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</si>
  <si>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</si>
  <si>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</si>
  <si>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</si>
  <si>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</si>
  <si>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</si>
  <si>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</si>
  <si>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</si>
  <si>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</si>
  <si>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</si>
  <si>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</si>
  <si>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</si>
  <si>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</si>
  <si>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</si>
  <si>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</si>
  <si>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</si>
  <si>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</si>
  <si>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</si>
  <si>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</si>
  <si>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</si>
  <si>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</si>
  <si>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</si>
  <si>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</si>
  <si>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</si>
  <si>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</si>
  <si>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</si>
  <si>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</si>
  <si>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</si>
  <si>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</si>
  <si>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</si>
  <si>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</si>
  <si>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</si>
  <si>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</si>
  <si>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</si>
  <si>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</si>
  <si>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</si>
  <si>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</si>
  <si>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</si>
  <si>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</si>
  <si>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</si>
  <si>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</si>
  <si>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</si>
  <si>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</si>
  <si>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</si>
  <si>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</si>
  <si>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</si>
  <si>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</si>
  <si>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</si>
  <si>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</si>
  <si>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</si>
  <si>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</si>
  <si>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</si>
  <si>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</si>
  <si>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</si>
  <si>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</si>
  <si>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</si>
  <si>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</si>
  <si>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</si>
  <si>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</si>
  <si>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</si>
  <si>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</si>
  <si>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</si>
  <si>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</si>
  <si>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</si>
  <si>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</si>
  <si>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</si>
  <si>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</si>
  <si>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</si>
  <si>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</si>
  <si>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</si>
  <si>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</si>
  <si>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</si>
  <si>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</si>
  <si>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</si>
  <si>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</si>
  <si>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</si>
  <si>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</si>
  <si>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</si>
  <si>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</si>
  <si>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</si>
  <si>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</si>
  <si>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</si>
  <si>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</si>
  <si>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</si>
  <si>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</si>
  <si>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</si>
  <si>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</si>
  <si>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</si>
  <si>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</si>
  <si>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</si>
  <si>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</si>
  <si>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</si>
  <si>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</si>
  <si>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</si>
  <si>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</si>
  <si>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</si>
  <si>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</si>
  <si>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</si>
  <si>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</si>
  <si>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</si>
  <si>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</si>
  <si>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</si>
  <si>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</si>
  <si>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</si>
  <si>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</si>
  <si>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</si>
  <si>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</si>
  <si>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</si>
  <si>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</si>
  <si>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</si>
  <si>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</si>
  <si>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</si>
  <si>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</si>
  <si>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</si>
  <si>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</si>
  <si>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</si>
  <si>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</si>
  <si>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</si>
  <si>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</si>
  <si>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</si>
  <si>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</si>
  <si>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</si>
  <si>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</si>
  <si>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</si>
  <si>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</si>
  <si>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</si>
  <si>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</si>
  <si>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</si>
  <si>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</si>
  <si>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</si>
  <si>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</si>
  <si>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</si>
  <si>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</si>
  <si>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</si>
  <si>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</si>
  <si>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</si>
  <si>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</si>
  <si>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</si>
  <si>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</si>
  <si>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</si>
  <si>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</si>
  <si>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</si>
  <si>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</si>
  <si>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</si>
  <si>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</si>
  <si>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</si>
  <si>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</si>
  <si>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</si>
  <si>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</si>
  <si>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</si>
  <si>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</si>
  <si>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</si>
  <si>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</si>
  <si>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</si>
  <si>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</si>
  <si>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</si>
  <si>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</si>
  <si>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</si>
  <si>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</si>
  <si>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</si>
  <si>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</si>
  <si>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</si>
  <si>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</si>
  <si>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</si>
  <si>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</si>
  <si>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</si>
  <si>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</si>
  <si>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</si>
  <si>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</si>
  <si>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</si>
  <si>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</si>
  <si>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</si>
  <si>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</si>
  <si>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</si>
  <si>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</si>
  <si>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</si>
  <si>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</si>
  <si>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</si>
  <si>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</si>
  <si>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</si>
  <si>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</si>
  <si>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</si>
  <si>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</si>
  <si>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</si>
  <si>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</si>
  <si>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</si>
  <si>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</si>
  <si>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</si>
  <si>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</si>
  <si>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</si>
  <si>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</si>
  <si>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</si>
  <si>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</si>
  <si>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</si>
  <si>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</si>
  <si>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</si>
  <si>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</si>
  <si>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</si>
  <si>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</si>
  <si>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</si>
  <si>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</si>
  <si>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</si>
  <si>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</si>
  <si>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</si>
  <si>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</si>
  <si>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</si>
  <si>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</si>
  <si>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</si>
  <si>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</si>
  <si>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</si>
  <si>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</si>
  <si>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</si>
  <si>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</si>
  <si>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</si>
  <si>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</si>
  <si>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</si>
  <si>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</si>
  <si>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</si>
  <si>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</si>
  <si>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</si>
  <si>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</si>
  <si>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</si>
  <si>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</si>
  <si>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</si>
  <si>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</si>
  <si>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</si>
  <si>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</si>
  <si>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</si>
  <si>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</si>
  <si>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</si>
  <si>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</si>
  <si>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</si>
  <si>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</si>
  <si>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</si>
  <si>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</si>
  <si>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</si>
  <si>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</si>
  <si>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</si>
  <si>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</si>
  <si>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</si>
  <si>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</si>
  <si>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</si>
  <si>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</si>
  <si>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</si>
  <si>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</si>
  <si>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</si>
  <si>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</si>
  <si>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</si>
  <si>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</si>
  <si>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</si>
  <si>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</si>
  <si>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</si>
  <si>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</si>
  <si>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</si>
  <si>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</si>
  <si>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</si>
  <si>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</si>
  <si>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</si>
  <si>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</si>
  <si>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</si>
  <si>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</si>
  <si>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</si>
  <si>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</si>
  <si>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</si>
  <si>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</si>
  <si>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</si>
  <si>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</si>
  <si>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</si>
  <si>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</si>
  <si>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</si>
  <si>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</si>
  <si>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</si>
  <si>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</si>
  <si>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</si>
  <si>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</si>
  <si>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</si>
  <si>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</si>
  <si>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</si>
  <si>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</si>
  <si>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</si>
  <si>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</si>
  <si>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</si>
  <si>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</si>
  <si>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</si>
  <si>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</si>
  <si>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</si>
  <si>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</si>
  <si>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</si>
  <si>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</si>
  <si>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</si>
  <si>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</si>
  <si>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</si>
  <si>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</si>
  <si>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</si>
  <si>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</si>
  <si>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</si>
  <si>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</si>
  <si>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</si>
  <si>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</si>
  <si>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</si>
  <si>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</si>
  <si>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</si>
  <si>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</si>
  <si>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</si>
  <si>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</si>
  <si>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</si>
  <si>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</si>
  <si>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</si>
  <si>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</si>
  <si>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</si>
  <si>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</si>
  <si>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</si>
  <si>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</si>
  <si>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</si>
  <si>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</si>
  <si>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</si>
  <si>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</si>
  <si>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</si>
  <si>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</si>
  <si>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</si>
  <si>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</si>
  <si>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</si>
  <si>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</si>
  <si>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</si>
  <si>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</si>
  <si>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</si>
  <si>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</si>
  <si>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</si>
  <si>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</si>
  <si>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</si>
  <si>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</si>
  <si>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</si>
  <si>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</si>
  <si>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</si>
  <si>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</si>
  <si>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</si>
  <si>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</si>
  <si>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</si>
  <si>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</si>
  <si>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</si>
  <si>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</si>
  <si>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</si>
  <si>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</si>
  <si>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</si>
  <si>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</si>
  <si>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</si>
  <si>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</si>
  <si>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</si>
  <si>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</si>
  <si>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</si>
  <si>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</si>
  <si>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</si>
  <si>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</si>
  <si>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</si>
  <si>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</si>
  <si>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</si>
  <si>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</si>
  <si>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</si>
  <si>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</si>
  <si>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</si>
  <si>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</si>
  <si>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</si>
  <si>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</si>
  <si>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</si>
  <si>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</si>
  <si>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</si>
  <si>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</si>
  <si>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</si>
  <si>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</si>
  <si>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</si>
  <si>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</si>
  <si>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</si>
  <si>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</si>
  <si>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</si>
  <si>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</si>
  <si>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</si>
  <si>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</si>
  <si>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</si>
  <si>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</si>
  <si>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</si>
  <si>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</si>
  <si>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</si>
  <si>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</si>
  <si>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</si>
  <si>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</si>
  <si>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</si>
  <si>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</si>
  <si>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</si>
  <si>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</si>
  <si>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</si>
  <si>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</si>
  <si>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</si>
  <si>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</si>
  <si>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</si>
  <si>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</si>
  <si>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</si>
  <si>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</si>
  <si>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</si>
  <si>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</si>
  <si>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</si>
  <si>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</si>
  <si>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</si>
  <si>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</si>
  <si>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</si>
  <si>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</si>
  <si>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</si>
  <si>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</si>
  <si>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</si>
  <si>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</si>
  <si>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</si>
  <si>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</si>
  <si>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</si>
  <si>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</si>
  <si>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</si>
  <si>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</si>
  <si>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</si>
  <si>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</si>
  <si>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</si>
  <si>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</si>
  <si>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</si>
  <si>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</si>
  <si>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</si>
  <si>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</si>
  <si>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</si>
  <si>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</si>
  <si>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</si>
  <si>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</si>
  <si>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</si>
  <si>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</si>
  <si>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</si>
  <si>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</si>
  <si>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</si>
  <si>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</si>
  <si>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</si>
  <si>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</si>
  <si>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</si>
  <si>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</si>
  <si>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</si>
  <si>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</si>
  <si>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</si>
  <si>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</si>
  <si>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</si>
  <si>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</si>
  <si>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</si>
  <si>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</si>
  <si>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</si>
  <si>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</si>
  <si>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</si>
  <si>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</si>
  <si>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</si>
  <si>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</si>
  <si>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</si>
  <si>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</si>
  <si>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</si>
  <si>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</si>
  <si>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</si>
  <si>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</si>
  <si>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</si>
  <si>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</si>
  <si>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</si>
  <si>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</si>
  <si>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</si>
  <si>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</si>
  <si>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</si>
  <si>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</si>
  <si>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</si>
  <si>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</si>
  <si>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</si>
  <si>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</si>
  <si>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</si>
  <si>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</si>
  <si>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</si>
  <si>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</si>
  <si>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</si>
  <si>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</si>
  <si>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</si>
  <si>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</si>
  <si>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</si>
  <si>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</si>
  <si>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</si>
  <si>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</si>
  <si>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</si>
  <si>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</si>
  <si>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</si>
  <si>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</si>
  <si>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</si>
  <si>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</si>
  <si>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</si>
  <si>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</si>
  <si>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</si>
  <si>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</si>
  <si>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</si>
  <si>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</si>
  <si>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</si>
  <si>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</si>
  <si>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</si>
  <si>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</si>
  <si>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</si>
  <si>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</si>
  <si>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</si>
  <si>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</si>
  <si>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</si>
  <si>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</si>
  <si>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</si>
  <si>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</si>
  <si>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</si>
  <si>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</si>
  <si>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</si>
  <si>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</si>
  <si>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</si>
  <si>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</si>
  <si>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</si>
  <si>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</si>
  <si>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</si>
  <si>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</si>
  <si>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</si>
  <si>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</si>
  <si>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</si>
  <si>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</si>
  <si>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</si>
  <si>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</si>
  <si>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</si>
  <si>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</si>
  <si>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</si>
  <si>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</si>
  <si>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</si>
  <si>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</si>
  <si>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</si>
  <si>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</si>
  <si>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</si>
  <si>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</si>
  <si>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</si>
  <si>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</si>
  <si>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</si>
  <si>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</si>
  <si>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</si>
  <si>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</si>
  <si>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</si>
  <si>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</si>
  <si>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</si>
  <si>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</si>
  <si>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</si>
  <si>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</si>
  <si>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</si>
  <si>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</si>
  <si>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</si>
  <si>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</si>
  <si>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</si>
  <si>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</si>
  <si>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</si>
  <si>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</si>
  <si>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</si>
  <si>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</si>
  <si>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</si>
  <si>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</si>
  <si>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</si>
  <si>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</si>
  <si>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</si>
  <si>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</si>
  <si>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</si>
  <si>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</si>
  <si>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</si>
  <si>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</si>
  <si>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</si>
  <si>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</si>
  <si>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</si>
  <si>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</si>
  <si>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</si>
  <si>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</si>
  <si>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</si>
  <si>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</si>
  <si>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</si>
  <si>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</si>
  <si>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</si>
  <si>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</si>
  <si>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</si>
  <si>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</si>
  <si>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</si>
  <si>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</si>
  <si>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</si>
  <si>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</si>
  <si>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</si>
  <si>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</si>
  <si>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</si>
  <si>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</si>
  <si>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</si>
  <si>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</si>
  <si>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</si>
  <si>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</si>
  <si>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</si>
  <si>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</si>
  <si>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</si>
  <si>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</si>
  <si>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</si>
  <si>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</si>
  <si>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</si>
  <si>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</si>
  <si>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</si>
  <si>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</si>
  <si>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</si>
  <si>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</si>
  <si>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</si>
  <si>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</si>
  <si>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</si>
  <si>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</si>
  <si>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</si>
  <si>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</si>
  <si>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</si>
  <si>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</si>
  <si>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</si>
  <si>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</si>
  <si>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</si>
  <si>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</si>
  <si>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</si>
  <si>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</si>
  <si>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</si>
  <si>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</si>
  <si>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</si>
  <si>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</si>
  <si>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</si>
  <si>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</si>
  <si>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</si>
  <si>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</si>
  <si>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</si>
  <si>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</si>
  <si>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</si>
  <si>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</si>
  <si>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</si>
  <si>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</si>
  <si>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</si>
  <si>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</si>
  <si>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</si>
  <si>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</si>
  <si>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</si>
  <si>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</si>
  <si>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</si>
  <si>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</si>
  <si>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</si>
  <si>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</si>
  <si>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</si>
  <si>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</si>
  <si>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</si>
  <si>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</si>
  <si>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</si>
  <si>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</si>
  <si>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</si>
  <si>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</si>
  <si>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</si>
  <si>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</si>
  <si>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</si>
  <si>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</si>
  <si>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</si>
  <si>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</si>
  <si>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</si>
  <si>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</si>
  <si>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</si>
  <si>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</si>
  <si>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</si>
  <si>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</si>
  <si>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</si>
  <si>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</si>
  <si>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</si>
  <si>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</si>
  <si>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</si>
  <si>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</si>
  <si>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</si>
  <si>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</si>
  <si>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</si>
  <si>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</si>
  <si>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</si>
  <si>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</si>
  <si>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</si>
  <si>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</si>
  <si>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</si>
  <si>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</si>
  <si>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</si>
  <si>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</si>
  <si>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</si>
  <si>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</si>
  <si>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</si>
  <si>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</si>
  <si>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</si>
  <si>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</si>
  <si>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</si>
  <si>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</si>
  <si>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</si>
  <si>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</si>
  <si>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</si>
  <si>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</si>
  <si>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</si>
  <si>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</si>
  <si>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</si>
  <si>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</si>
  <si>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</si>
  <si>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</si>
  <si>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</si>
  <si>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</si>
  <si>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</si>
  <si>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</si>
  <si>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</si>
  <si>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</si>
  <si>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</si>
  <si>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</si>
  <si>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</si>
  <si>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</si>
  <si>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</si>
  <si>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</si>
  <si>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</si>
  <si>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</si>
  <si>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</si>
  <si>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</si>
  <si>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</si>
  <si>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</si>
  <si>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</si>
  <si>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</si>
  <si>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</si>
  <si>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</si>
  <si>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</si>
  <si>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</si>
  <si>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</si>
  <si>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</si>
  <si>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</si>
  <si>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</si>
  <si>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</si>
  <si>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</si>
  <si>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</si>
  <si>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</si>
  <si>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</si>
  <si>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</si>
  <si>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</si>
  <si>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</si>
  <si>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</si>
  <si>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</si>
  <si>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</si>
  <si>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</si>
  <si>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</si>
  <si>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</si>
  <si>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</si>
  <si>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</si>
  <si>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</si>
  <si>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</si>
  <si>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</si>
  <si>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</si>
  <si>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</si>
  <si>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</si>
  <si>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</si>
  <si>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</si>
  <si>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</si>
  <si>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</si>
  <si>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</si>
  <si>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</si>
  <si>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</si>
  <si>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</si>
  <si>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</si>
  <si>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</si>
  <si>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</si>
  <si>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</si>
  <si>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</si>
  <si>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</si>
  <si>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</si>
  <si>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</si>
  <si>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</si>
  <si>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</si>
  <si>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</si>
  <si>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</si>
  <si>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</si>
  <si>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</si>
  <si>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</si>
  <si>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</si>
  <si>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</si>
  <si>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</si>
  <si>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</si>
  <si>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</si>
  <si>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</si>
  <si>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</si>
  <si>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</si>
  <si>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</si>
  <si>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</si>
  <si>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</si>
  <si>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</si>
  <si>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</si>
  <si>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</si>
  <si>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</si>
  <si>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</si>
  <si>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</si>
  <si>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</si>
  <si>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</si>
  <si>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</si>
  <si>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</si>
  <si>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</si>
  <si>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</si>
  <si>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</si>
  <si>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</si>
  <si>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</si>
  <si>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</si>
  <si>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</si>
  <si>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</si>
  <si>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</si>
  <si>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</si>
  <si>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</si>
  <si>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</si>
  <si>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</si>
  <si>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</si>
  <si>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</si>
  <si>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</si>
  <si>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</si>
  <si>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</si>
  <si>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</si>
  <si>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</si>
  <si>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</si>
  <si>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</si>
  <si>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</si>
  <si>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</si>
  <si>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</si>
  <si>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</si>
  <si>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</si>
  <si>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</si>
  <si>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</si>
  <si>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</si>
  <si>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</si>
  <si>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</si>
  <si>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</si>
  <si>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</si>
  <si>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</si>
  <si>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</si>
  <si>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</si>
  <si>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</si>
  <si>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</si>
  <si>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</si>
  <si>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</si>
  <si>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</si>
  <si>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</si>
  <si>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</si>
  <si>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</si>
  <si>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</si>
  <si>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</si>
  <si>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</si>
  <si>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</si>
  <si>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</si>
  <si>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</si>
  <si>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</si>
  <si>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</si>
  <si>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</si>
  <si>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</si>
  <si>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</si>
  <si>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</si>
  <si>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</si>
  <si>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</si>
  <si>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</si>
  <si>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</si>
  <si>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</si>
  <si>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</si>
  <si>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</si>
  <si>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</si>
  <si>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</si>
  <si>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</si>
  <si>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</si>
  <si>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</si>
  <si>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</si>
  <si>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</si>
  <si>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</si>
  <si>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</si>
  <si>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</si>
  <si>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</si>
  <si>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</si>
  <si>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</si>
  <si>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</si>
  <si>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</si>
  <si>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</si>
  <si>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</si>
  <si>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</si>
  <si>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</si>
  <si>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</si>
  <si>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</si>
  <si>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</si>
  <si>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</si>
  <si>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</si>
  <si>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</si>
  <si>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</si>
  <si>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</si>
  <si>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</si>
  <si>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</si>
  <si>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</si>
  <si>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</si>
  <si>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</si>
  <si>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</si>
  <si>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</si>
  <si>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</si>
  <si>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</si>
  <si>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</si>
  <si>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</si>
  <si>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</si>
  <si>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</si>
  <si>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</si>
  <si>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</si>
  <si>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</si>
  <si>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</si>
  <si>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</si>
  <si>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</si>
  <si>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</si>
  <si>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</si>
  <si>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</si>
  <si>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</si>
  <si>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</si>
  <si>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</si>
  <si>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</si>
  <si>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</si>
  <si>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</si>
  <si>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</si>
  <si>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</si>
  <si>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</si>
  <si>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</si>
  <si>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</si>
  <si>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</si>
  <si>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</si>
  <si>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</si>
  <si>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</si>
  <si>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</si>
  <si>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</si>
  <si>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</si>
  <si>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</si>
  <si>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</si>
  <si>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</si>
  <si>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</si>
  <si>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</si>
  <si>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</si>
  <si>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</si>
  <si>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</si>
  <si>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</si>
  <si>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</si>
  <si>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</si>
  <si>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</si>
  <si>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</si>
  <si>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</si>
  <si>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</si>
  <si>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</si>
  <si>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</si>
  <si>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</si>
  <si>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</si>
  <si>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</si>
  <si>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</si>
  <si>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</si>
  <si>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</si>
  <si>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</si>
  <si>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</si>
  <si>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</si>
  <si>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</si>
  <si>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</si>
  <si>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</si>
  <si>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</si>
  <si>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</si>
  <si>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</si>
  <si>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</si>
  <si>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</si>
  <si>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</si>
  <si>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</si>
  <si>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</si>
  <si>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</si>
  <si>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</si>
  <si>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</si>
  <si>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</si>
  <si>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</si>
  <si>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</si>
  <si>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</si>
  <si>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</si>
  <si>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</si>
  <si>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</si>
  <si>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</si>
  <si>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</si>
  <si>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</si>
  <si>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</si>
  <si>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</si>
  <si>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</si>
  <si>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</si>
  <si>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</si>
  <si>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</si>
  <si>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</si>
  <si>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</si>
  <si>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</si>
  <si>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</si>
  <si>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</si>
  <si>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</si>
  <si>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</si>
  <si>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</si>
  <si>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</si>
  <si>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</si>
  <si>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</si>
  <si>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</si>
  <si>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</si>
  <si>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</si>
  <si>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</si>
  <si>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</si>
  <si>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</si>
  <si>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</si>
  <si>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</si>
  <si>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</si>
  <si>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</si>
  <si>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</si>
  <si>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</si>
  <si>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</si>
  <si>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</si>
  <si>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</si>
  <si>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</si>
  <si>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</si>
  <si>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</si>
  <si>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</si>
  <si>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</si>
  <si>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</si>
  <si>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</si>
  <si>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</si>
  <si>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</si>
  <si>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</si>
  <si>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</si>
  <si>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</si>
  <si>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</si>
  <si>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</si>
  <si>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</si>
  <si>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</si>
  <si>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</si>
  <si>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</si>
  <si>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</si>
  <si>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</si>
  <si>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</si>
  <si>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</si>
  <si>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</si>
  <si>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</si>
  <si>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</si>
  <si>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</si>
  <si>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</si>
  <si>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</si>
  <si>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</si>
  <si>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</si>
  <si>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</si>
  <si>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</si>
  <si>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</si>
  <si>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</si>
  <si>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</si>
  <si>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</si>
  <si>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</si>
  <si>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</si>
  <si>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</si>
  <si>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</si>
  <si>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</si>
  <si>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</si>
  <si>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</si>
  <si>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</si>
  <si>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</si>
  <si>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</si>
  <si>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</si>
  <si>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</si>
  <si>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</si>
  <si>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</si>
  <si>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</si>
  <si>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</si>
  <si>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</si>
  <si>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</si>
  <si>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</si>
  <si>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</si>
  <si>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</si>
  <si>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</si>
  <si>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</si>
  <si>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</si>
  <si>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</si>
  <si>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</si>
  <si>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</si>
  <si>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</si>
  <si>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</si>
  <si>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</si>
  <si>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</si>
  <si>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</si>
  <si>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</si>
  <si>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</si>
  <si>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</si>
  <si>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</si>
  <si>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</si>
  <si>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</si>
  <si>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</si>
  <si>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</si>
  <si>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</si>
  <si>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</si>
  <si>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</si>
  <si>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</si>
  <si>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</si>
  <si>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</si>
  <si>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</si>
  <si>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</si>
  <si>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</si>
  <si>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</si>
  <si>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</si>
  <si>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</si>
  <si>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</si>
  <si>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</si>
  <si>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</si>
  <si>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</si>
  <si>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</si>
  <si>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</si>
  <si>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</si>
  <si>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</si>
  <si>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</si>
  <si>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</si>
  <si>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</si>
  <si>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</si>
  <si>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</si>
  <si>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</si>
  <si>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</si>
  <si>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</si>
  <si>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</si>
  <si>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</si>
  <si>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</si>
  <si>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</si>
  <si>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</si>
  <si>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</si>
  <si>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</si>
  <si>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</si>
  <si>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</si>
  <si>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</si>
  <si>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</si>
  <si>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</si>
  <si>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</si>
  <si>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</si>
  <si>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</si>
  <si>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</si>
  <si>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</si>
  <si>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</si>
  <si>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</si>
  <si>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</si>
  <si>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</si>
  <si>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</si>
  <si>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</si>
  <si>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</si>
  <si>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</si>
  <si>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</si>
  <si>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</si>
  <si>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</si>
  <si>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</si>
  <si>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</si>
  <si>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</si>
  <si>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</si>
  <si>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</si>
  <si>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</si>
  <si>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</si>
  <si>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</si>
  <si>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</si>
  <si>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</si>
  <si>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</si>
  <si>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</si>
  <si>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</si>
  <si>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</si>
  <si>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</si>
  <si>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</si>
  <si>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</si>
  <si>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</si>
  <si>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</si>
  <si>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</si>
  <si>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</si>
  <si>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</si>
  <si>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</si>
  <si>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</si>
  <si>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</si>
  <si>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</si>
  <si>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</si>
  <si>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</si>
  <si>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</si>
  <si>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</si>
  <si>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</si>
  <si>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</si>
  <si>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</si>
  <si>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</si>
  <si>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</si>
  <si>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</si>
  <si>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</si>
  <si>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</si>
  <si>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</si>
  <si>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</si>
  <si>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</si>
  <si>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</si>
  <si>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</si>
  <si>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</si>
  <si>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</si>
  <si>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</si>
  <si>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</si>
  <si>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</si>
  <si>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</si>
  <si>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</si>
  <si>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</si>
  <si>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</si>
  <si>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</si>
  <si>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</si>
  <si>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</si>
  <si>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</si>
  <si>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</si>
  <si>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</si>
  <si>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</si>
  <si>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</si>
  <si>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</si>
  <si>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</si>
  <si>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</si>
  <si>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</si>
  <si>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</si>
  <si>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</si>
  <si>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</si>
  <si>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</si>
  <si>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</si>
  <si>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</si>
  <si>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</si>
  <si>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</si>
  <si>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</si>
  <si>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</si>
  <si>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</si>
  <si>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</si>
  <si>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</si>
  <si>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</si>
  <si>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</si>
  <si>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</si>
  <si>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</si>
  <si>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</si>
  <si>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</si>
  <si>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</si>
  <si>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</si>
  <si>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</si>
  <si>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</si>
  <si>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</si>
  <si>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</si>
  <si>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</si>
  <si>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</si>
  <si>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</si>
  <si>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</si>
  <si>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</si>
  <si>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</si>
  <si>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</si>
  <si>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</si>
  <si>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</si>
  <si>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</si>
  <si>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</si>
  <si>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</si>
  <si>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</si>
  <si>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</si>
  <si>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</si>
  <si>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</si>
  <si>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</si>
  <si>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</si>
  <si>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</si>
  <si>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</si>
  <si>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</si>
  <si>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</si>
  <si>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</si>
  <si>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</si>
  <si>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</si>
  <si>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</si>
  <si>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</si>
  <si>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</si>
  <si>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</si>
  <si>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</si>
  <si>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</si>
  <si>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</si>
  <si>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</si>
  <si>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</si>
  <si>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</si>
  <si>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</si>
  <si>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</si>
  <si>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</si>
  <si>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</si>
  <si>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</si>
  <si>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</si>
  <si>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</si>
  <si>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</si>
  <si>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</si>
  <si>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</si>
  <si>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</si>
  <si>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</si>
  <si>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</si>
  <si>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</si>
  <si>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</si>
  <si>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</si>
  <si>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</si>
  <si>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</si>
  <si>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</si>
  <si>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</si>
  <si>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</si>
  <si>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</si>
  <si>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</si>
  <si>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</si>
  <si>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</si>
  <si>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</si>
  <si>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</si>
  <si>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</si>
  <si>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</si>
  <si>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</si>
  <si>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</si>
  <si>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</si>
  <si>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</si>
  <si>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</si>
  <si>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</si>
  <si>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</si>
  <si>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</si>
  <si>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</si>
  <si>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</si>
  <si>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</si>
  <si>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</si>
  <si>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</si>
  <si>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</si>
  <si>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</si>
  <si>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</si>
  <si>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</si>
  <si>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</si>
  <si>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</si>
  <si>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</si>
  <si>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</si>
  <si>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</si>
  <si>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</si>
  <si>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</si>
  <si>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</si>
  <si>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</si>
  <si>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</si>
  <si>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</si>
  <si>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</si>
  <si>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</si>
  <si>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</si>
  <si>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</si>
  <si>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</si>
  <si>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</si>
  <si>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</si>
  <si>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</si>
  <si>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</si>
  <si>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</si>
  <si>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</si>
  <si>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</si>
  <si>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</si>
  <si>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</si>
  <si>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</si>
  <si>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</si>
  <si>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</si>
  <si>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</si>
  <si>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</si>
  <si>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</si>
  <si>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</si>
  <si>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</si>
  <si>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</si>
  <si>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</si>
  <si>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</si>
  <si>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</si>
  <si>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</si>
  <si>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</si>
  <si>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</si>
  <si>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</si>
  <si>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</si>
  <si>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</si>
  <si>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</si>
  <si>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</si>
  <si>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</si>
  <si>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</si>
  <si>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</si>
  <si>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</si>
  <si>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</si>
  <si>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</si>
  <si>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</si>
  <si>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</si>
  <si>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</si>
  <si>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</si>
  <si>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</si>
  <si>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</si>
  <si>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</si>
  <si>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</si>
  <si>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</si>
  <si>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</si>
  <si>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</si>
  <si>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</si>
  <si>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</si>
  <si>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</si>
  <si>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</si>
  <si>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</si>
  <si>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</si>
  <si>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</si>
  <si>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</si>
  <si>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</si>
  <si>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</si>
  <si>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</si>
  <si>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</si>
  <si>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</si>
  <si>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</si>
  <si>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</si>
  <si>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</si>
  <si>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</si>
  <si>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</si>
  <si>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</si>
  <si>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</si>
  <si>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</si>
  <si>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</si>
  <si>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</si>
  <si>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</si>
  <si>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</si>
  <si>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</si>
  <si>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</si>
  <si>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</si>
  <si>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</si>
  <si>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</si>
  <si>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</si>
  <si>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</si>
  <si>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</si>
  <si>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</si>
  <si>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</si>
  <si>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</si>
  <si>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</si>
  <si>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</si>
  <si>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</si>
  <si>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</si>
  <si>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</si>
  <si>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</si>
  <si>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</si>
  <si>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</si>
  <si>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</si>
  <si>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</si>
  <si>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</si>
  <si>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</si>
  <si>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</si>
  <si>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</si>
  <si>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</si>
  <si>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</si>
  <si>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</si>
  <si>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</si>
  <si>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</si>
  <si>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</si>
  <si>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</si>
  <si>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</si>
  <si>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</si>
  <si>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</si>
  <si>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</si>
  <si>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</si>
  <si>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</si>
  <si>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</si>
  <si>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</si>
  <si>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</si>
  <si>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</si>
  <si>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</si>
  <si>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</si>
  <si>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</si>
  <si>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</si>
  <si>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</si>
  <si>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</si>
  <si>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</si>
  <si>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</si>
  <si>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</si>
  <si>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</si>
  <si>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</si>
  <si>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</si>
  <si>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</si>
  <si>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</si>
  <si>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</si>
  <si>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</si>
  <si>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</si>
  <si>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</si>
  <si>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</si>
  <si>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</si>
  <si>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</si>
  <si>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</si>
  <si>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</si>
  <si>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</si>
  <si>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</si>
  <si>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</si>
  <si>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</si>
  <si>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</si>
  <si>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</si>
  <si>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</si>
  <si>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</si>
  <si>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</si>
  <si>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</si>
  <si>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</si>
  <si>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</si>
  <si>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</si>
  <si>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</si>
  <si>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</si>
  <si>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</si>
  <si>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</si>
  <si>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</si>
  <si>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</si>
  <si>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</si>
  <si>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</si>
  <si>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</si>
  <si>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</si>
  <si>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</si>
  <si>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</si>
  <si>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</si>
  <si>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</si>
  <si>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</si>
  <si>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</si>
  <si>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</si>
  <si>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</si>
  <si>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</si>
  <si>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</si>
  <si>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</si>
  <si>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</si>
  <si>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</si>
  <si>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</si>
  <si>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</si>
  <si>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</si>
  <si>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</si>
  <si>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</si>
  <si>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</si>
  <si>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</si>
  <si>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</si>
  <si>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</si>
  <si>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</si>
  <si>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</si>
  <si>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</si>
  <si>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</si>
  <si>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</si>
  <si>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</si>
  <si>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</si>
  <si>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</si>
  <si>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</si>
  <si>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</si>
  <si>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</si>
  <si>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</si>
  <si>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</si>
  <si>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</si>
  <si>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</si>
  <si>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</si>
  <si>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</si>
  <si>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</si>
  <si>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</si>
  <si>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</si>
  <si>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</si>
  <si>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</si>
  <si>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</si>
  <si>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</si>
  <si>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</si>
  <si>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</si>
  <si>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</si>
  <si>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</si>
  <si>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</si>
  <si>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</si>
  <si>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</si>
  <si>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</si>
  <si>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</si>
  <si>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</si>
  <si>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</si>
  <si>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</si>
  <si>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</si>
  <si>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</si>
  <si>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</si>
  <si>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</si>
  <si>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</si>
  <si>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</si>
  <si>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</si>
  <si>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</si>
  <si>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</si>
  <si>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</si>
  <si>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</si>
  <si>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</si>
  <si>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</si>
  <si>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</si>
  <si>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</si>
  <si>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</si>
  <si>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</si>
  <si>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</si>
  <si>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</si>
  <si>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</si>
  <si>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</si>
  <si>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</si>
  <si>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</si>
  <si>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</si>
  <si>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</si>
  <si>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</si>
  <si>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</si>
  <si>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</si>
  <si>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</si>
  <si>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</si>
  <si>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</si>
  <si>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</si>
  <si>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</si>
  <si>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</si>
  <si>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</si>
  <si>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</si>
  <si>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</si>
  <si>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</si>
  <si>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</si>
  <si>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</si>
  <si>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</si>
  <si>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</si>
  <si>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</si>
  <si>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</si>
  <si>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</si>
  <si>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</si>
  <si>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</si>
  <si>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</si>
  <si>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</si>
  <si>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</si>
  <si>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</si>
  <si>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</si>
  <si>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</si>
  <si>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</si>
  <si>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</si>
  <si>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</si>
  <si>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</si>
  <si>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</si>
  <si>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</si>
  <si>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</si>
  <si>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</si>
  <si>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</si>
  <si>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</si>
  <si>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</si>
  <si>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</si>
  <si>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</si>
  <si>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</si>
  <si>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</si>
  <si>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</si>
  <si>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</si>
  <si>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</si>
  <si>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</si>
  <si>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</si>
  <si>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</si>
  <si>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</si>
  <si>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</si>
  <si>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</si>
  <si>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</si>
  <si>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</si>
  <si>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</si>
  <si>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</si>
  <si>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</si>
  <si>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</si>
  <si>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</si>
  <si>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</si>
  <si>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</si>
  <si>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</si>
  <si>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</si>
  <si>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</si>
  <si>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</si>
  <si>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</si>
  <si>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</si>
  <si>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</si>
  <si>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</si>
  <si>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</si>
  <si>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</si>
  <si>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</si>
  <si>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</si>
  <si>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</si>
  <si>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</si>
  <si>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</si>
  <si>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</si>
  <si>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</si>
  <si>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</si>
  <si>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</si>
  <si>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</si>
  <si>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</si>
  <si>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</si>
  <si>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</si>
  <si>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</si>
  <si>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</si>
  <si>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</si>
  <si>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</si>
  <si>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</si>
  <si>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</si>
  <si>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</si>
  <si>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</si>
  <si>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</si>
  <si>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</si>
  <si>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</si>
  <si>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</si>
  <si>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</si>
  <si>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</si>
  <si>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</si>
  <si>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</si>
  <si>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</si>
  <si>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</si>
  <si>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</si>
  <si>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</si>
  <si>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</si>
  <si>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</si>
  <si>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</si>
  <si>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</si>
  <si>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</si>
  <si>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</si>
  <si>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</si>
  <si>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</si>
  <si>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</si>
  <si>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</si>
  <si>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</si>
  <si>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</si>
  <si>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</si>
  <si>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</si>
  <si>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</si>
  <si>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</si>
  <si>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</si>
  <si>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</si>
  <si>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</si>
  <si>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</si>
  <si>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</si>
  <si>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</si>
  <si>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</si>
  <si>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</si>
  <si>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</si>
  <si>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</si>
  <si>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</si>
  <si>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</si>
  <si>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</si>
  <si>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</si>
  <si>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</si>
  <si>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</si>
  <si>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</si>
  <si>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</si>
  <si>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</si>
  <si>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</si>
  <si>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</si>
  <si>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</si>
  <si>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</si>
  <si>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</si>
  <si>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</si>
  <si>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</si>
  <si>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</si>
  <si>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</si>
  <si>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</si>
  <si>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</si>
  <si>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</si>
  <si>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</si>
  <si>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</si>
  <si>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</si>
  <si>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</si>
  <si>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</si>
  <si>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</si>
  <si>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</si>
  <si>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</si>
  <si>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</si>
  <si>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</si>
  <si>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</si>
  <si>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</si>
  <si>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</si>
  <si>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</si>
  <si>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</si>
  <si>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</si>
  <si>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</si>
  <si>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</si>
  <si>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</si>
  <si>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</si>
  <si>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</si>
  <si>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</si>
  <si>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</si>
  <si>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</si>
  <si>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</si>
  <si>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</si>
  <si>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</si>
  <si>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</si>
  <si>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</si>
  <si>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</si>
  <si>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</si>
  <si>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</si>
  <si>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</si>
  <si>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</si>
  <si>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</si>
  <si>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</si>
  <si>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</si>
  <si>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</si>
  <si>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</si>
  <si>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</si>
  <si>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</si>
  <si>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</si>
  <si>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</si>
  <si>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</si>
  <si>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</si>
  <si>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</si>
  <si>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</si>
  <si>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</si>
  <si>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</si>
  <si>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</si>
  <si>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</si>
  <si>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</si>
  <si>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</si>
  <si>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</si>
  <si>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</si>
  <si>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</si>
  <si>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</si>
  <si>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</si>
  <si>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</si>
  <si>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</si>
  <si>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</si>
  <si>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</si>
  <si>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</si>
  <si>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</si>
  <si>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</si>
  <si>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</si>
  <si>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</si>
  <si>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</si>
  <si>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</si>
  <si>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</si>
  <si>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</si>
  <si>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</si>
  <si>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</si>
  <si>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</si>
  <si>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</si>
  <si>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</si>
  <si>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</si>
  <si>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</si>
  <si>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</si>
  <si>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</si>
  <si>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</si>
  <si>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</si>
  <si>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</si>
  <si>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</si>
  <si>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</si>
  <si>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</si>
  <si>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</si>
  <si>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</si>
  <si>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</si>
  <si>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</si>
  <si>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</si>
  <si>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</si>
  <si>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</si>
  <si>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</si>
  <si>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</si>
  <si>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</si>
  <si>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</si>
  <si>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</si>
  <si>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</si>
  <si>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</si>
  <si>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</si>
  <si>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</si>
  <si>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</si>
  <si>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</si>
  <si>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</si>
  <si>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</si>
  <si>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</si>
  <si>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</si>
  <si>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</si>
  <si>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</si>
  <si>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</si>
  <si>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</si>
  <si>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</si>
  <si>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</si>
  <si>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</si>
  <si>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</si>
  <si>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</si>
  <si>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</si>
  <si>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</si>
  <si>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</si>
  <si>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</si>
  <si>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</si>
  <si>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</si>
  <si>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</si>
  <si>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</si>
  <si>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</si>
  <si>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</si>
  <si>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</si>
  <si>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</si>
  <si>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</si>
  <si>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</si>
  <si>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</si>
  <si>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</si>
  <si>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</si>
  <si>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</si>
  <si>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</si>
  <si>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</si>
  <si>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</si>
  <si>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</si>
  <si>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</si>
  <si>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</si>
  <si>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</si>
  <si>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</si>
  <si>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</si>
  <si>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</si>
  <si>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</si>
  <si>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</si>
  <si>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</si>
  <si>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</si>
  <si>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</si>
  <si>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</si>
  <si>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</si>
  <si>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</si>
  <si>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</si>
  <si>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</si>
  <si>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</si>
  <si>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</si>
  <si>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</si>
  <si>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</si>
  <si>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</si>
  <si>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</si>
  <si>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</si>
  <si>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</si>
  <si>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</si>
  <si>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</si>
  <si>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</si>
  <si>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</si>
  <si>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</si>
  <si>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</si>
  <si>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</si>
  <si>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</si>
  <si>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</si>
  <si>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</si>
  <si>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</si>
  <si>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</si>
  <si>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</si>
  <si>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</si>
  <si>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</si>
  <si>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</si>
  <si>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</si>
  <si>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</si>
  <si>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</si>
  <si>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</si>
  <si>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</si>
  <si>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</si>
  <si>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</si>
  <si>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</si>
  <si>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</si>
  <si>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</si>
  <si>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</si>
  <si>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</si>
  <si>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</si>
  <si>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</si>
  <si>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</si>
  <si>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</si>
  <si>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</si>
  <si>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</si>
  <si>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</si>
  <si>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</si>
  <si>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</si>
  <si>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</si>
  <si>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</si>
  <si>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</si>
  <si>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</si>
  <si>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</si>
  <si>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</si>
  <si>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</si>
  <si>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</si>
  <si>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</si>
  <si>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</si>
  <si>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</si>
  <si>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</si>
  <si>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</si>
  <si>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</si>
  <si>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</si>
  <si>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</si>
  <si>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</si>
  <si>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</si>
  <si>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</si>
  <si>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</si>
  <si>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</si>
  <si>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</si>
  <si>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</si>
  <si>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</si>
  <si>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</si>
  <si>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</si>
  <si>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</si>
  <si>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</si>
  <si>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</si>
  <si>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</si>
  <si>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</si>
  <si>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</si>
  <si>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</si>
  <si>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</si>
  <si>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</si>
  <si>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</si>
  <si>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</si>
  <si>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</si>
  <si>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</si>
  <si>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</si>
  <si>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</si>
  <si>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</si>
  <si>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</si>
  <si>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</si>
  <si>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</si>
  <si>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</si>
  <si>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</si>
  <si>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</si>
  <si>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</si>
  <si>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</si>
  <si>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</si>
  <si>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</si>
  <si>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</si>
  <si>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</si>
  <si>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</si>
  <si>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</si>
  <si>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</si>
  <si>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</si>
  <si>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</si>
  <si>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</si>
  <si>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</si>
  <si>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</si>
  <si>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</si>
  <si>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</si>
  <si>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</si>
  <si>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</si>
  <si>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</si>
  <si>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</si>
  <si>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</si>
  <si>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</si>
  <si>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</si>
  <si>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</si>
  <si>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</si>
  <si>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</si>
  <si>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</si>
  <si>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</si>
  <si>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</si>
  <si>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</si>
  <si>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</si>
  <si>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</si>
  <si>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</si>
  <si>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</si>
  <si>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</si>
  <si>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</si>
  <si>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</si>
  <si>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</si>
  <si>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</si>
  <si>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</si>
  <si>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</si>
  <si>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</si>
  <si>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</si>
  <si>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</si>
  <si>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</si>
  <si>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</si>
  <si>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</si>
  <si>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</si>
  <si>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</si>
  <si>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</si>
  <si>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</si>
  <si>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</si>
  <si>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</si>
  <si>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</si>
  <si>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</si>
  <si>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</si>
  <si>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</si>
  <si>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</si>
  <si>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</si>
  <si>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</si>
  <si>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</si>
  <si>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</si>
  <si>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</si>
  <si>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</si>
  <si>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</si>
  <si>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</si>
  <si>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</si>
  <si>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</si>
  <si>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</si>
  <si>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</si>
  <si>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</si>
  <si>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</si>
  <si>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</si>
  <si>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</si>
  <si>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</si>
  <si>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</si>
  <si>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</si>
  <si>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</si>
  <si>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</si>
  <si>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</si>
  <si>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</si>
  <si>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</si>
  <si>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</si>
  <si>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</si>
  <si>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</si>
  <si>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</si>
  <si>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</si>
  <si>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</si>
  <si>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</si>
  <si>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</si>
  <si>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</si>
  <si>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</si>
  <si>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</si>
  <si>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</si>
  <si>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</si>
  <si>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</si>
  <si>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</si>
  <si>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</si>
  <si>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</si>
  <si>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</si>
  <si>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</si>
  <si>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</si>
  <si>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</si>
  <si>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</si>
  <si>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</si>
  <si>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</si>
  <si>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</si>
  <si>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</si>
  <si>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</si>
  <si>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</si>
  <si>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</si>
  <si>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</si>
  <si>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</si>
  <si>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</si>
  <si>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</si>
  <si>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</si>
  <si>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</si>
  <si>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</si>
  <si>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</si>
  <si>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</si>
  <si>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</si>
  <si>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</si>
  <si>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</si>
  <si>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</si>
  <si>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</si>
  <si>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</si>
  <si>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</si>
  <si>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</si>
  <si>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</si>
  <si>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</si>
  <si>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</si>
  <si>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</si>
  <si>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</si>
  <si>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</si>
  <si>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</si>
  <si>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</si>
  <si>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</si>
  <si>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</si>
  <si>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</si>
  <si>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</si>
  <si>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</si>
  <si>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</si>
  <si>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</si>
  <si>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</si>
  <si>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</si>
  <si>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</si>
  <si>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</si>
  <si>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</si>
  <si>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</si>
  <si>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</si>
  <si>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</si>
  <si>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</si>
  <si>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</si>
  <si>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</si>
  <si>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</si>
  <si>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</si>
  <si>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</si>
  <si>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</si>
  <si>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</si>
  <si>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</si>
  <si>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</si>
  <si>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</si>
  <si>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</si>
  <si>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</si>
  <si>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</si>
  <si>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</si>
  <si>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</si>
  <si>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</si>
  <si>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</si>
  <si>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</si>
  <si>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</si>
  <si>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</si>
  <si>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</si>
  <si>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</si>
  <si>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</si>
  <si>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</si>
  <si>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</si>
  <si>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</si>
  <si>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</si>
  <si>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</si>
  <si>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</si>
  <si>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</si>
  <si>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</si>
  <si>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</si>
  <si>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</si>
  <si>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</si>
  <si>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</si>
  <si>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</si>
  <si>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</si>
  <si>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</si>
  <si>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</si>
  <si>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</si>
  <si>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</si>
  <si>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</si>
  <si>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</si>
  <si>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</si>
  <si>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</si>
  <si>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</si>
  <si>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</si>
  <si>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</si>
  <si>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</si>
  <si>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</si>
  <si>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</si>
  <si>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</si>
  <si>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</si>
  <si>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</si>
  <si>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</si>
  <si>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</si>
  <si>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</si>
  <si>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</si>
  <si>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</si>
  <si>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</si>
  <si>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</si>
  <si>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</si>
  <si>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</si>
  <si>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</si>
  <si>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</si>
  <si>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</si>
  <si>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</si>
  <si>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</si>
  <si>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</si>
  <si>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</si>
  <si>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</si>
  <si>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</si>
  <si>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</si>
  <si>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</si>
  <si>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</si>
  <si>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</si>
  <si>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</si>
  <si>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</si>
  <si>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</si>
  <si>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</si>
  <si>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</si>
  <si>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</si>
  <si>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</si>
  <si>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</si>
  <si>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</si>
  <si>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</si>
  <si>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</si>
  <si>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</si>
  <si>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</si>
  <si>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</si>
  <si>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</si>
  <si>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</si>
  <si>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</si>
  <si>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</si>
  <si>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</si>
  <si>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</si>
  <si>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</si>
  <si>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</si>
  <si>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</si>
  <si>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</si>
  <si>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</si>
  <si>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</si>
  <si>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</si>
  <si>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</si>
  <si>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</si>
  <si>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</si>
  <si>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</si>
  <si>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</si>
  <si>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</si>
  <si>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</si>
  <si>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</si>
  <si>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</si>
  <si>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</si>
  <si>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</si>
  <si>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</si>
  <si>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</si>
  <si>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</si>
  <si>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</si>
  <si>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</si>
  <si>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</si>
  <si>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</si>
  <si>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</si>
  <si>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</si>
  <si>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</si>
  <si>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</si>
  <si>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</si>
  <si>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</si>
  <si>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</si>
  <si>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</si>
  <si>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</si>
  <si>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</si>
  <si>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</si>
  <si>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</si>
  <si>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</si>
  <si>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</si>
  <si>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</si>
  <si>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</si>
  <si>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</si>
  <si>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</si>
  <si>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</si>
  <si>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</si>
  <si>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</si>
  <si>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</si>
  <si>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</si>
  <si>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</si>
  <si>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</si>
  <si>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</si>
  <si>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</si>
  <si>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</si>
  <si>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</si>
  <si>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</si>
  <si>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</si>
  <si>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</si>
  <si>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</si>
  <si>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</si>
  <si>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</si>
  <si>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</si>
  <si>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</si>
  <si>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</si>
  <si>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</si>
  <si>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</si>
  <si>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</si>
  <si>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</si>
  <si>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</si>
  <si>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</si>
  <si>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</si>
  <si>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</si>
  <si>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</si>
  <si>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</si>
  <si>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</si>
  <si>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</si>
  <si>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</si>
  <si>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</si>
  <si>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</si>
  <si>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</si>
  <si>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</si>
  <si>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</si>
  <si>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</si>
  <si>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</si>
  <si>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</si>
  <si>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</si>
  <si>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</si>
  <si>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</si>
  <si>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</si>
  <si>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</si>
  <si>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</si>
  <si>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</si>
  <si>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</si>
  <si>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</si>
  <si>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</si>
  <si>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</si>
  <si>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</si>
  <si>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</si>
  <si>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</si>
  <si>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</si>
  <si>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</si>
  <si>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</si>
  <si>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</si>
  <si>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</si>
  <si>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</si>
  <si>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</si>
  <si>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</si>
  <si>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</si>
  <si>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</si>
  <si>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</si>
  <si>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</si>
  <si>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</si>
  <si>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</si>
  <si>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</si>
  <si>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</si>
  <si>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</si>
  <si>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</si>
  <si>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</si>
  <si>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</si>
  <si>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</si>
  <si>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</si>
  <si>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</si>
  <si>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</si>
  <si>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</si>
  <si>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</si>
  <si>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</si>
  <si>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</si>
  <si>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</si>
  <si>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</si>
  <si>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</si>
  <si>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</si>
  <si>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</si>
  <si>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</si>
  <si>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</si>
  <si>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</si>
  <si>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</si>
  <si>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</si>
  <si>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</si>
  <si>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</si>
  <si>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</si>
  <si>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</si>
  <si>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</si>
  <si>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</si>
  <si>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</si>
  <si>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</si>
  <si>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</si>
  <si>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</si>
  <si>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</si>
  <si>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</si>
  <si>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</si>
  <si>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</si>
  <si>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</si>
  <si>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</si>
  <si>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</si>
  <si>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</si>
  <si>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</si>
  <si>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</si>
  <si>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</si>
  <si>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</si>
  <si>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</si>
  <si>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</si>
  <si>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</si>
  <si>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</si>
  <si>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</si>
  <si>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</si>
  <si>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</si>
  <si>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</si>
  <si>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</si>
  <si>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</si>
  <si>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</si>
  <si>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</si>
  <si>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</si>
  <si>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</si>
  <si>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</si>
  <si>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</si>
  <si>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</si>
  <si>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</si>
  <si>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</si>
  <si>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</si>
  <si>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</si>
  <si>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</si>
  <si>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</si>
  <si>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</si>
  <si>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</si>
  <si>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</si>
  <si>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</si>
  <si>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</si>
  <si>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</si>
  <si>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</si>
  <si>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</si>
  <si>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</si>
  <si>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</si>
  <si>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</si>
  <si>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</si>
  <si>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</si>
  <si>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</si>
  <si>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</si>
  <si>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</si>
  <si>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</si>
  <si>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</si>
  <si>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</si>
  <si>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</si>
  <si>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</si>
  <si>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</si>
  <si>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</si>
  <si>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</si>
  <si>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</si>
  <si>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</si>
  <si>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</si>
  <si>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</si>
  <si>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</si>
  <si>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</si>
  <si>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</si>
  <si>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</si>
  <si>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</si>
  <si>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</si>
  <si>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</si>
  <si>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</si>
  <si>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</si>
  <si>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</si>
  <si>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</si>
  <si>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</si>
  <si>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</si>
  <si>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</si>
  <si>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</si>
  <si>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</si>
  <si>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</si>
  <si>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</si>
  <si>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</si>
  <si>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</si>
  <si>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</si>
  <si>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</si>
  <si>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</si>
  <si>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</si>
  <si>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</si>
  <si>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</si>
  <si>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</si>
  <si>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</si>
  <si>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</si>
  <si>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</si>
  <si>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</si>
  <si>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</si>
  <si>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</si>
  <si>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</si>
  <si>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</si>
  <si>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</si>
  <si>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</si>
  <si>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</si>
  <si>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</si>
  <si>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</si>
  <si>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</si>
  <si>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</si>
  <si>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</si>
  <si>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</si>
  <si>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</si>
  <si>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</si>
  <si>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</si>
  <si>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</si>
  <si>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</si>
  <si>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</si>
  <si>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</si>
  <si>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</si>
  <si>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</si>
  <si>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</si>
  <si>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</si>
  <si>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</si>
  <si>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</si>
  <si>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</si>
  <si>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</si>
  <si>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</si>
  <si>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</si>
  <si>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</si>
  <si>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</si>
  <si>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</si>
  <si>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</si>
  <si>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</si>
  <si>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</si>
  <si>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</si>
  <si>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</si>
  <si>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</si>
  <si>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</si>
  <si>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</si>
  <si>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</si>
  <si>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</si>
  <si>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</si>
  <si>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</si>
  <si>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</si>
  <si>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</si>
  <si>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</si>
  <si>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</si>
  <si>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</si>
  <si>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</si>
  <si>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</si>
  <si>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</si>
  <si>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</si>
  <si>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</si>
  <si>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</si>
  <si>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</si>
  <si>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</si>
  <si>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</si>
  <si>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</si>
  <si>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</si>
  <si>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</si>
  <si>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</si>
  <si>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</si>
  <si>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</si>
  <si>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</si>
  <si>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</si>
  <si>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</si>
  <si>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</si>
  <si>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</si>
  <si>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</si>
  <si>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</si>
  <si>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</si>
  <si>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</si>
  <si>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</si>
  <si>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</si>
  <si>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</si>
  <si>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</si>
  <si>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</si>
  <si>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</si>
  <si>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</si>
  <si>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</si>
  <si>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</si>
  <si>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</si>
  <si>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</si>
  <si>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</si>
  <si>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</si>
  <si>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</si>
  <si>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</si>
  <si>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</si>
  <si>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</si>
  <si>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</si>
  <si>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</si>
  <si>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</si>
  <si>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</si>
  <si>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</si>
  <si>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</si>
  <si>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</si>
  <si>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</si>
  <si>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</si>
  <si>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</si>
  <si>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</si>
  <si>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</si>
  <si>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</si>
  <si>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</si>
  <si>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</si>
  <si>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</si>
  <si>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</si>
  <si>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</si>
  <si>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</si>
  <si>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</si>
  <si>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</si>
  <si>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</si>
  <si>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</si>
  <si>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</si>
  <si>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</si>
  <si>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</si>
  <si>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</si>
  <si>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</si>
  <si>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</si>
  <si>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</si>
  <si>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</si>
  <si>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</si>
  <si>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</si>
  <si>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</si>
  <si>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</si>
  <si>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</si>
  <si>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</si>
  <si>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</si>
  <si>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</si>
  <si>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</si>
  <si>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</si>
  <si>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</si>
  <si>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</si>
  <si>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</si>
  <si>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</si>
  <si>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</si>
  <si>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</si>
  <si>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</si>
  <si>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</si>
  <si>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</si>
  <si>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</si>
  <si>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</si>
  <si>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</si>
  <si>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</si>
  <si>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</si>
  <si>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</si>
  <si>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</si>
  <si>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</si>
  <si>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</si>
  <si>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</si>
  <si>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</si>
  <si>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</si>
  <si>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</si>
  <si>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</si>
  <si>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</si>
  <si>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</si>
  <si>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</si>
  <si>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</si>
  <si>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</si>
  <si>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</si>
  <si>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</si>
  <si>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</si>
  <si>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</si>
  <si>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</si>
  <si>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</si>
  <si>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</si>
  <si>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</si>
  <si>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</si>
  <si>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</si>
  <si>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</si>
  <si>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</si>
  <si>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</si>
  <si>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</si>
  <si>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</si>
  <si>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</si>
  <si>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</si>
  <si>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</si>
  <si>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</si>
  <si>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</si>
  <si>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</si>
  <si>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</si>
  <si>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</si>
  <si>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</si>
  <si>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</si>
  <si>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</si>
  <si>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</si>
  <si>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</si>
  <si>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</si>
  <si>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</si>
  <si>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</si>
  <si>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</si>
  <si>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</si>
  <si>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</si>
  <si>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</si>
  <si>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</si>
  <si>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</si>
  <si>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</si>
  <si>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</si>
  <si>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</si>
  <si>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</si>
  <si>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</si>
  <si>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</si>
  <si>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</si>
  <si>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</si>
  <si>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</si>
  <si>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</si>
  <si>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</si>
  <si>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</si>
  <si>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</si>
  <si>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</si>
  <si>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</si>
  <si>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</si>
  <si>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</si>
  <si>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</si>
  <si>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</si>
  <si>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</si>
  <si>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</si>
  <si>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</si>
  <si>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</si>
  <si>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</si>
  <si>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</si>
  <si>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</si>
  <si>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</si>
  <si>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</si>
  <si>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</si>
  <si>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</si>
  <si>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</si>
  <si>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</si>
  <si>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</si>
  <si>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</si>
  <si>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</si>
  <si>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</si>
  <si>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</si>
  <si>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</si>
  <si>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</si>
  <si>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</si>
  <si>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</si>
  <si>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</si>
  <si>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</si>
  <si>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</si>
  <si>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</si>
  <si>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</si>
  <si>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</si>
  <si>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</si>
  <si>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</si>
  <si>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</si>
  <si>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</si>
  <si>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</si>
  <si>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</si>
  <si>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</si>
  <si>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</si>
  <si>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</si>
  <si>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</si>
  <si>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</si>
  <si>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</si>
  <si>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</si>
  <si>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</si>
  <si>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</si>
  <si>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</si>
  <si>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</si>
  <si>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</si>
  <si>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</si>
  <si>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</si>
  <si>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</si>
  <si>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</si>
  <si>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</si>
  <si>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</si>
  <si>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</si>
  <si>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</si>
  <si>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</si>
  <si>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</si>
  <si>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</si>
  <si>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</si>
  <si>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</si>
  <si>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</si>
  <si>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</si>
  <si>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</si>
  <si>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</si>
  <si>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</si>
  <si>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</si>
  <si>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</si>
  <si>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</si>
  <si>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</si>
  <si>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</si>
  <si>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</si>
  <si>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</si>
  <si>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</si>
  <si>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</si>
  <si>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</si>
  <si>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</si>
  <si>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</si>
  <si>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</si>
  <si>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</si>
  <si>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</si>
  <si>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</si>
  <si>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</si>
  <si>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</si>
  <si>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</si>
  <si>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</si>
  <si>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</si>
  <si>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</si>
  <si>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</si>
  <si>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</si>
  <si>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</si>
  <si>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</si>
  <si>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</si>
  <si>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</si>
  <si>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</si>
  <si>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</si>
  <si>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</si>
  <si>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</si>
  <si>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</si>
  <si>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</si>
  <si>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</si>
  <si>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</si>
  <si>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</si>
  <si>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</si>
  <si>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</si>
  <si>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</si>
  <si>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</si>
  <si>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</si>
  <si>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</si>
  <si>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</si>
  <si>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</si>
  <si>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</si>
  <si>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</si>
  <si>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</si>
  <si>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</si>
  <si>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</si>
  <si>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</si>
  <si>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</si>
  <si>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</si>
  <si>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</si>
  <si>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</si>
  <si>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</si>
  <si>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</si>
  <si>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</si>
  <si>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</si>
  <si>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</si>
  <si>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</si>
  <si>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</si>
  <si>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</si>
  <si>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</si>
  <si>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</si>
  <si>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</si>
  <si>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</si>
  <si>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</si>
  <si>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</si>
  <si>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</si>
  <si>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</si>
  <si>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</si>
  <si>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</si>
  <si>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</si>
  <si>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</si>
  <si>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</si>
  <si>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</si>
  <si>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</si>
  <si>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</si>
  <si>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</si>
  <si>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</si>
  <si>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</si>
  <si>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</si>
  <si>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</si>
  <si>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</si>
  <si>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</si>
  <si>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</si>
  <si>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</si>
  <si>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</si>
  <si>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</si>
  <si>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</si>
  <si>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</si>
  <si>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</si>
  <si>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</si>
  <si>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</si>
  <si>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</si>
  <si>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</si>
  <si>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</si>
  <si>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</si>
  <si>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</si>
  <si>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</si>
  <si>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</si>
  <si>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</si>
  <si>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</si>
  <si>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</si>
  <si>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</si>
  <si>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</si>
  <si>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</si>
  <si>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</si>
  <si>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</si>
  <si>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</si>
  <si>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</si>
  <si>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</si>
  <si>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</si>
  <si>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</si>
  <si>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</si>
  <si>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</si>
  <si>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</si>
  <si>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</si>
  <si>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</si>
  <si>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</si>
  <si>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</si>
  <si>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</si>
  <si>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</si>
  <si>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</si>
  <si>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</si>
  <si>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</si>
  <si>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</si>
  <si>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</si>
  <si>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</si>
  <si>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</si>
  <si>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</si>
  <si>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</si>
  <si>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</si>
  <si>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</si>
  <si>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</si>
  <si>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</si>
  <si>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</si>
  <si>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</si>
  <si>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</si>
  <si>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</si>
  <si>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</si>
  <si>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</si>
  <si>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</si>
  <si>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</si>
  <si>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</si>
  <si>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</si>
  <si>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</si>
  <si>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</si>
  <si>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</si>
  <si>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</si>
  <si>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</si>
  <si>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</si>
  <si>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</si>
  <si>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</si>
  <si>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</si>
  <si>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</si>
  <si>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</si>
  <si>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</si>
  <si>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</si>
  <si>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</si>
  <si>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</si>
  <si>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</si>
  <si>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</si>
  <si>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</si>
  <si>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</si>
  <si>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</si>
  <si>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</si>
  <si>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</si>
  <si>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</si>
  <si>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</si>
  <si>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</si>
  <si>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</si>
  <si>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</si>
  <si>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</si>
  <si>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</si>
  <si>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</si>
  <si>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</si>
  <si>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</si>
  <si>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</si>
  <si>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</si>
  <si>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</si>
  <si>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</si>
  <si>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</si>
  <si>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</si>
  <si>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</si>
  <si>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</si>
  <si>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</si>
  <si>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</si>
  <si>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</si>
  <si>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</si>
  <si>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</si>
  <si>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</si>
  <si>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</si>
  <si>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</si>
  <si>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</si>
  <si>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</si>
  <si>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</si>
  <si>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</si>
  <si>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</si>
  <si>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</si>
  <si>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</si>
  <si>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</si>
  <si>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</si>
  <si>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</si>
  <si>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</si>
  <si>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</si>
  <si>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</si>
  <si>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</si>
  <si>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</si>
  <si>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</si>
  <si>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</si>
  <si>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</si>
  <si>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</si>
  <si>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</si>
  <si>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</si>
  <si>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</si>
  <si>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</si>
  <si>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</si>
  <si>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</si>
  <si>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</si>
  <si>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</si>
  <si>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</si>
  <si>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</si>
  <si>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</si>
  <si>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</si>
  <si>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</si>
  <si>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</si>
  <si>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</si>
  <si>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</si>
  <si>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</si>
  <si>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</si>
  <si>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</si>
  <si>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</si>
  <si>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</si>
  <si>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</si>
  <si>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</si>
  <si>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</si>
  <si>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</si>
  <si>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</si>
  <si>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</si>
  <si>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</si>
  <si>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</si>
  <si>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</si>
  <si>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</si>
  <si>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</si>
  <si>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</si>
  <si>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</si>
  <si>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</si>
  <si>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</si>
  <si>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</si>
  <si>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</si>
  <si>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</si>
  <si>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</si>
  <si>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</si>
  <si>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</si>
  <si>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</si>
  <si>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</si>
  <si>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</si>
  <si>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</si>
  <si>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</si>
  <si>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</si>
  <si>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</si>
  <si>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</si>
  <si>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</si>
  <si>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</si>
  <si>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</si>
  <si>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</si>
  <si>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</si>
  <si>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</si>
  <si>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</si>
  <si>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</si>
  <si>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</si>
  <si>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</si>
  <si>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</si>
  <si>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</si>
  <si>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</si>
  <si>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</si>
  <si>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</si>
  <si>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</si>
  <si>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</si>
  <si>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</si>
  <si>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</si>
  <si>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</si>
  <si>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</si>
  <si>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</si>
  <si>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</si>
  <si>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</si>
  <si>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</si>
  <si>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</si>
  <si>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</si>
  <si>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</si>
  <si>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</si>
  <si>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</si>
  <si>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</si>
  <si>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</si>
  <si>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</si>
  <si>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</si>
  <si>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</si>
  <si>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</si>
  <si>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</si>
  <si>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</si>
  <si>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</si>
  <si>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</si>
  <si>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</si>
  <si>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</si>
  <si>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</si>
  <si>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</si>
  <si>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</si>
  <si>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</si>
  <si>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</si>
  <si>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</si>
  <si>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</si>
  <si>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</si>
  <si>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</si>
  <si>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</si>
  <si>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</si>
  <si>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</si>
  <si>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</si>
  <si>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</si>
  <si>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</si>
  <si>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</si>
  <si>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</si>
  <si>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</si>
  <si>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</si>
  <si>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</si>
  <si>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</si>
  <si>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</si>
  <si>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</si>
  <si>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</si>
  <si>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</si>
  <si>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</si>
  <si>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</si>
  <si>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</si>
  <si>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</si>
  <si>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</si>
  <si>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</si>
  <si>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</si>
  <si>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</si>
  <si>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</si>
  <si>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</si>
  <si>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</si>
  <si>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</si>
  <si>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</si>
  <si>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</si>
  <si>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</si>
  <si>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</si>
  <si>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</si>
  <si>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</si>
  <si>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</si>
  <si>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</si>
  <si>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</si>
  <si>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</si>
  <si>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</si>
  <si>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</si>
  <si>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</si>
  <si>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</si>
  <si>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</si>
  <si>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</si>
  <si>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</si>
  <si>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</si>
  <si>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</si>
  <si>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</si>
  <si>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</si>
  <si>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</si>
  <si>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</si>
  <si>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</si>
  <si>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</si>
  <si>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</si>
  <si>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</si>
  <si>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</si>
  <si>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</si>
  <si>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</si>
  <si>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</si>
  <si>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</si>
  <si>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</si>
  <si>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</si>
  <si>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</si>
  <si>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</si>
  <si>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</si>
  <si>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</si>
  <si>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</si>
  <si>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</si>
  <si>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</si>
  <si>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</si>
  <si>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</si>
  <si>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</si>
  <si>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</si>
  <si>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</si>
  <si>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</si>
  <si>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</si>
  <si>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</si>
  <si>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</si>
  <si>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</si>
  <si>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</si>
  <si>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</si>
  <si>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</si>
  <si>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</si>
  <si>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</si>
  <si>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</si>
  <si>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</si>
  <si>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</si>
  <si>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</si>
  <si>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</si>
  <si>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</si>
  <si>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</si>
  <si>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</si>
  <si>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</si>
  <si>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</si>
  <si>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</si>
  <si>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</si>
  <si>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</si>
  <si>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</si>
  <si>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</si>
  <si>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</si>
  <si>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</si>
  <si>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</si>
  <si>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</si>
  <si>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</si>
  <si>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</si>
  <si>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</si>
  <si>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</si>
  <si>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</si>
  <si>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</si>
  <si>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</si>
  <si>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</si>
  <si>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</si>
  <si>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</si>
  <si>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</si>
  <si>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</si>
  <si>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</si>
  <si>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</si>
  <si>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</si>
  <si>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</si>
  <si>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</si>
  <si>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</si>
  <si>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</si>
  <si>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</si>
  <si>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</si>
  <si>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</si>
  <si>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</si>
  <si>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</si>
  <si>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</si>
  <si>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</si>
  <si>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</si>
  <si>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</si>
  <si>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</si>
  <si>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</si>
  <si>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</si>
  <si>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</si>
  <si>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</si>
  <si>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</si>
  <si>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</si>
  <si>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</si>
  <si>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</si>
  <si>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</si>
  <si>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</si>
  <si>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</si>
  <si>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</si>
  <si>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</si>
  <si>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</si>
  <si>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</si>
  <si>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</si>
  <si>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</si>
  <si>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</si>
  <si>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</si>
  <si>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</si>
  <si>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</si>
  <si>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</si>
  <si>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</si>
  <si>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</si>
  <si>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</si>
  <si>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</si>
  <si>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</si>
  <si>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</si>
  <si>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</si>
  <si>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</si>
  <si>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</si>
  <si>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</si>
  <si>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</si>
  <si>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</si>
  <si>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</si>
  <si>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</si>
  <si>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</si>
  <si>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</si>
  <si>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</si>
  <si>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</si>
  <si>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</si>
  <si>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</si>
  <si>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</si>
  <si>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</si>
  <si>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</si>
  <si>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</si>
  <si>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</si>
  <si>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</si>
  <si>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</si>
  <si>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</si>
  <si>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</si>
  <si>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</si>
  <si>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</si>
  <si>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</si>
  <si>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</si>
  <si>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</si>
  <si>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</si>
  <si>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</si>
  <si>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</si>
  <si>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</si>
  <si>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</si>
  <si>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</si>
  <si>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</si>
  <si>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</si>
  <si>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</si>
  <si>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</si>
  <si>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</si>
  <si>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</si>
  <si>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</si>
  <si>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</si>
  <si>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</si>
  <si>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</si>
  <si>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</si>
  <si>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</si>
  <si>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</si>
  <si>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</si>
  <si>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</si>
  <si>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</si>
  <si>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</si>
  <si>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</si>
  <si>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</si>
  <si>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</si>
  <si>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</si>
  <si>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</si>
  <si>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</si>
  <si>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</si>
  <si>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</si>
  <si>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</si>
  <si>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</si>
  <si>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</si>
  <si>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</si>
  <si>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</si>
  <si>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</si>
  <si>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</si>
  <si>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</si>
  <si>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</si>
  <si>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</si>
  <si>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</si>
  <si>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</si>
  <si>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</si>
  <si>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</si>
  <si>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</si>
  <si>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</si>
  <si>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</si>
  <si>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</si>
  <si>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</si>
  <si>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</si>
  <si>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</si>
  <si>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</si>
  <si>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</si>
  <si>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</si>
  <si>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</si>
  <si>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</si>
  <si>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</si>
  <si>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</si>
  <si>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</si>
  <si>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</si>
  <si>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</si>
  <si>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</si>
  <si>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</si>
  <si>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</si>
  <si>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</si>
  <si>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</si>
  <si>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</si>
  <si>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</si>
  <si>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</si>
  <si>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</si>
  <si>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</si>
  <si>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</si>
  <si>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</si>
  <si>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</si>
  <si>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</si>
  <si>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</si>
  <si>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</si>
  <si>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</si>
  <si>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</si>
  <si>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</si>
  <si>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</si>
  <si>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</si>
  <si>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</si>
  <si>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</si>
  <si>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</si>
  <si>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</si>
  <si>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</si>
  <si>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</si>
  <si>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</si>
  <si>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</si>
  <si>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</si>
  <si>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</si>
  <si>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</si>
  <si>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</si>
  <si>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</si>
  <si>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</si>
  <si>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</si>
  <si>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</si>
  <si>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</si>
  <si>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</si>
  <si>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</si>
  <si>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</si>
  <si>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</si>
  <si>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</si>
  <si>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</si>
  <si>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</si>
  <si>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</si>
  <si>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</si>
  <si>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</si>
  <si>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</si>
  <si>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</si>
  <si>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</si>
  <si>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</si>
  <si>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</si>
  <si>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</si>
  <si>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</si>
  <si>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</si>
  <si>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</si>
  <si>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</si>
  <si>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</si>
  <si>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</si>
  <si>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</si>
  <si>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</si>
  <si>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</si>
  <si>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</si>
  <si>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</si>
  <si>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</si>
  <si>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</si>
  <si>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</si>
  <si>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</si>
  <si>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</si>
  <si>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</si>
  <si>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</si>
  <si>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</si>
  <si>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</si>
  <si>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</si>
  <si>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</si>
  <si>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</si>
  <si>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</si>
  <si>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</si>
  <si>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</si>
  <si>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</si>
  <si>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</si>
  <si>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</si>
  <si>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</si>
  <si>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</si>
  <si>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</si>
  <si>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</si>
  <si>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</si>
  <si>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</si>
  <si>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</si>
  <si>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</si>
  <si>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</si>
  <si>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</si>
  <si>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</si>
  <si>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</si>
  <si>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</si>
  <si>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</si>
  <si>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</si>
  <si>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</si>
  <si>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</si>
  <si>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</si>
  <si>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</si>
  <si>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</si>
  <si>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</si>
  <si>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</si>
  <si>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</si>
  <si>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</si>
  <si>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</si>
  <si>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</si>
  <si>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</si>
  <si>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</si>
  <si>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</si>
  <si>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</si>
  <si>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</si>
  <si>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</si>
  <si>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</si>
  <si>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</si>
  <si>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</si>
  <si>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</si>
  <si>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</si>
  <si>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</si>
  <si>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</si>
  <si>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</si>
  <si>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</si>
  <si>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</si>
  <si>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</si>
  <si>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</si>
  <si>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</si>
  <si>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</si>
  <si>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</si>
  <si>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</si>
  <si>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</si>
  <si>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</si>
  <si>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</si>
  <si>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</si>
  <si>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</si>
  <si>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</si>
  <si>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</si>
  <si>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</si>
  <si>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</si>
  <si>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</si>
  <si>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</si>
  <si>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</si>
  <si>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</si>
  <si>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</si>
  <si>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</si>
  <si>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</si>
  <si>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</si>
  <si>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</si>
  <si>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</si>
  <si>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</si>
  <si>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</si>
  <si>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</si>
  <si>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</si>
  <si>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</si>
  <si>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</si>
  <si>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</si>
  <si>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</si>
  <si>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</si>
  <si>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</si>
  <si>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</si>
  <si>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</si>
  <si>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</si>
  <si>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</si>
  <si>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</si>
  <si>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</si>
  <si>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</si>
  <si>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</si>
  <si>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</si>
  <si>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</si>
  <si>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</si>
  <si>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</si>
  <si>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</si>
  <si>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</si>
  <si>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</si>
  <si>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</si>
  <si>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</si>
  <si>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</si>
  <si>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</si>
  <si>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</si>
  <si>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</si>
  <si>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</si>
  <si>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</si>
  <si>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</si>
  <si>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</si>
  <si>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</si>
  <si>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</si>
  <si>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</si>
  <si>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</si>
  <si>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</si>
  <si>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</si>
  <si>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</si>
  <si>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</si>
  <si>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</si>
  <si>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</si>
  <si>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</si>
  <si>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</si>
  <si>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</si>
  <si>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</si>
  <si>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</si>
  <si>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</si>
  <si>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</si>
  <si>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</si>
  <si>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</si>
  <si>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</si>
  <si>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</si>
  <si>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</si>
  <si>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</si>
  <si>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</si>
  <si>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</si>
  <si>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</si>
  <si>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</si>
  <si>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</si>
  <si>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</si>
  <si>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</si>
  <si>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</si>
  <si>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</si>
  <si>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</si>
  <si>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</si>
  <si>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</si>
  <si>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</si>
  <si>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</si>
  <si>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</si>
  <si>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</si>
  <si>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</si>
  <si>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</si>
  <si>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</si>
  <si>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</si>
  <si>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</si>
  <si>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</si>
  <si>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</si>
  <si>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</si>
  <si>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</si>
  <si>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</si>
  <si>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</si>
  <si>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</si>
  <si>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</si>
  <si>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</si>
  <si>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</si>
  <si>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</si>
  <si>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</si>
  <si>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</si>
  <si>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</si>
  <si>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</si>
  <si>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</si>
  <si>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</si>
  <si>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</si>
  <si>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</si>
  <si>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</si>
  <si>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</si>
  <si>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</si>
  <si>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</si>
  <si>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</si>
  <si>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</si>
  <si>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</si>
  <si>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</si>
  <si>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</si>
  <si>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</si>
  <si>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</si>
  <si>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</si>
  <si>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</si>
  <si>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</si>
  <si>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</si>
  <si>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</si>
  <si>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</si>
  <si>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</si>
  <si>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</si>
  <si>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</si>
  <si>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</si>
  <si>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</si>
  <si>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</si>
  <si>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</si>
  <si>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</si>
  <si>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</si>
  <si>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</si>
  <si>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</si>
  <si>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</si>
  <si>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</si>
  <si>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</si>
  <si>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</si>
  <si>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</si>
  <si>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</si>
  <si>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</si>
  <si>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</si>
  <si>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</si>
  <si>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</si>
  <si>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</si>
  <si>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</si>
  <si>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</si>
  <si>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</si>
  <si>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</si>
  <si>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</si>
  <si>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</si>
  <si>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</si>
  <si>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</si>
  <si>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</si>
  <si>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</si>
  <si>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</si>
  <si>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</si>
  <si>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</si>
  <si>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</si>
  <si>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</si>
  <si>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</si>
  <si>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</si>
  <si>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</si>
  <si>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</si>
  <si>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</si>
  <si>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</si>
  <si>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</si>
  <si>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</si>
  <si>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</si>
  <si>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</si>
  <si>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</si>
  <si>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</si>
  <si>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</si>
  <si>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</si>
  <si>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</si>
  <si>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</si>
  <si>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</si>
  <si>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</si>
  <si>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</si>
  <si>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</si>
  <si>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</si>
  <si>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</si>
  <si>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</si>
  <si>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</si>
  <si>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</si>
  <si>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</si>
  <si>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</si>
  <si>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</si>
  <si>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</si>
  <si>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</si>
  <si>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</si>
  <si>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</si>
  <si>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</si>
  <si>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</si>
  <si>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</si>
  <si>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</si>
  <si>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</si>
  <si>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</si>
  <si>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</si>
  <si>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</si>
  <si>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</si>
  <si>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</si>
  <si>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</si>
  <si>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</si>
  <si>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</si>
  <si>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</si>
  <si>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</si>
  <si>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</si>
  <si>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</si>
  <si>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</si>
  <si>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</si>
  <si>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</si>
  <si>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</si>
  <si>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</si>
  <si>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</si>
  <si>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</si>
  <si>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</si>
  <si>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</si>
  <si>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</si>
  <si>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</si>
  <si>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</si>
  <si>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</si>
  <si>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</si>
  <si>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</si>
  <si>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</si>
  <si>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</si>
  <si>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</si>
  <si>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</si>
  <si>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</si>
  <si>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</si>
  <si>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</si>
  <si>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</si>
  <si>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</si>
  <si>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</si>
  <si>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</si>
  <si>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</si>
  <si>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</si>
  <si>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</si>
  <si>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</si>
  <si>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</si>
  <si>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</si>
  <si>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</si>
  <si>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</si>
  <si>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</si>
  <si>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</si>
  <si>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</si>
  <si>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</si>
  <si>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</si>
  <si>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</si>
  <si>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</si>
  <si>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</si>
  <si>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</si>
  <si>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</si>
  <si>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</si>
  <si>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</si>
  <si>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</si>
  <si>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</si>
  <si>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</si>
  <si>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</si>
  <si>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</si>
  <si>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</si>
  <si>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</si>
  <si>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</si>
  <si>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</si>
  <si>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</si>
  <si>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</si>
  <si>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</si>
  <si>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</si>
  <si>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</si>
  <si>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</si>
  <si>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</si>
  <si>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</si>
  <si>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</si>
  <si>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</si>
  <si>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</si>
  <si>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</si>
  <si>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</si>
  <si>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</si>
  <si>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</si>
  <si>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</si>
  <si>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</si>
  <si>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</si>
  <si>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</si>
  <si>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</si>
  <si>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</si>
  <si>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</si>
  <si>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</si>
  <si>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</si>
  <si>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</si>
  <si>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</si>
  <si>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</si>
  <si>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</si>
  <si>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</si>
  <si>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</si>
  <si>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</si>
  <si>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</si>
  <si>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</si>
  <si>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</si>
  <si>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</si>
  <si>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</si>
  <si>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</si>
  <si>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</si>
  <si>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</si>
  <si>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</si>
  <si>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</si>
  <si>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</si>
  <si>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</si>
  <si>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</si>
  <si>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</si>
  <si>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</si>
  <si>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</si>
  <si>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</si>
  <si>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</si>
  <si>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</si>
  <si>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</si>
  <si>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</si>
  <si>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</si>
  <si>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</si>
  <si>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</si>
  <si>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</si>
  <si>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</si>
  <si>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</si>
  <si>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</si>
  <si>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</si>
  <si>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</si>
  <si>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</si>
  <si>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</si>
  <si>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</si>
  <si>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</si>
  <si>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</si>
  <si>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</si>
  <si>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</si>
  <si>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</si>
  <si>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</si>
  <si>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</si>
  <si>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</si>
  <si>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</si>
  <si>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</si>
  <si>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</si>
  <si>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</si>
  <si>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</si>
  <si>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</si>
  <si>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</si>
  <si>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</si>
  <si>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</si>
  <si>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</si>
  <si>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</si>
  <si>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</si>
  <si>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</si>
  <si>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</si>
  <si>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</si>
  <si>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</si>
  <si>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</si>
  <si>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</si>
  <si>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</si>
  <si>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</si>
  <si>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</si>
  <si>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</si>
  <si>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</si>
  <si>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</si>
  <si>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</si>
  <si>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</si>
  <si>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</si>
  <si>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</si>
  <si>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</si>
  <si>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</si>
  <si>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</si>
  <si>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</si>
  <si>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</si>
  <si>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</si>
  <si>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</si>
  <si>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</si>
  <si>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</si>
  <si>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</si>
  <si>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</si>
  <si>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</si>
  <si>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</si>
  <si>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</si>
  <si>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</si>
  <si>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</si>
  <si>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</si>
  <si>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</si>
  <si>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</si>
  <si>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</si>
  <si>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</si>
  <si>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</si>
  <si>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</si>
  <si>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</si>
  <si>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</si>
  <si>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</si>
  <si>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</si>
  <si>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</si>
  <si>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</si>
  <si>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</si>
  <si>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</si>
  <si>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</si>
  <si>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</si>
  <si>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</si>
  <si>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</si>
  <si>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</si>
  <si>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</si>
  <si>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</si>
  <si>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</si>
  <si>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</si>
  <si>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</si>
  <si>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</si>
  <si>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</si>
  <si>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</si>
  <si>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</si>
  <si>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</si>
  <si>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</si>
  <si>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</si>
  <si>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</si>
  <si>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</si>
  <si>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</si>
  <si>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</si>
  <si>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</si>
  <si>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</si>
  <si>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</si>
  <si>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</si>
  <si>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</si>
  <si>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</si>
  <si>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</si>
  <si>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</si>
  <si>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</si>
  <si>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</si>
  <si>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</si>
  <si>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</si>
  <si>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</si>
  <si>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</si>
  <si>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</si>
  <si>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</si>
  <si>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</si>
  <si>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</si>
  <si>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</si>
  <si>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</si>
  <si>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</si>
  <si>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</si>
  <si>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</si>
  <si>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</si>
  <si>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</si>
  <si>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</si>
  <si>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</si>
  <si>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</si>
  <si>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</si>
  <si>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</si>
  <si>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</si>
  <si>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</si>
  <si>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</si>
  <si>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</si>
  <si>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</si>
  <si>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</si>
  <si>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</si>
  <si>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</si>
  <si>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</si>
  <si>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</si>
  <si>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</si>
  <si>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</si>
  <si>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</si>
  <si>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</si>
  <si>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</si>
  <si>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</si>
  <si>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</si>
  <si>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</si>
  <si>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</si>
  <si>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</si>
  <si>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</si>
  <si>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</si>
  <si>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</si>
  <si>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</si>
  <si>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</si>
  <si>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</si>
  <si>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</si>
  <si>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</si>
  <si>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</si>
  <si>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</si>
  <si>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</si>
  <si>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</si>
  <si>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</si>
  <si>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</si>
  <si>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</si>
  <si>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</si>
  <si>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</si>
  <si>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</si>
  <si>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</si>
  <si>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</si>
  <si>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</si>
  <si>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</si>
  <si>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</si>
  <si>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</si>
  <si>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</si>
  <si>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</si>
  <si>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</si>
  <si>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</si>
  <si>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</si>
  <si>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</si>
  <si>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</si>
  <si>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</si>
  <si>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</si>
  <si>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</si>
  <si>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</si>
  <si>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</si>
  <si>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</si>
  <si>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</si>
  <si>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</si>
  <si>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</si>
  <si>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</si>
  <si>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</si>
  <si>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</si>
  <si>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</si>
  <si>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</si>
  <si>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</si>
  <si>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</si>
  <si>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</si>
  <si>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</si>
  <si>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</si>
  <si>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</si>
  <si>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</si>
  <si>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</si>
  <si>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</si>
  <si>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</si>
  <si>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</si>
  <si>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</si>
  <si>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</si>
  <si>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</si>
  <si>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</si>
  <si>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</si>
  <si>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</si>
  <si>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</si>
  <si>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</si>
  <si>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</si>
  <si>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</si>
  <si>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</si>
  <si>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</si>
  <si>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</si>
  <si>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</si>
  <si>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</si>
  <si>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</si>
  <si>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</si>
  <si>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</si>
  <si>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</si>
  <si>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</si>
  <si>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</si>
  <si>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</si>
  <si>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</si>
  <si>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</si>
  <si>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</si>
  <si>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</si>
  <si>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</si>
  <si>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</si>
  <si>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</si>
  <si>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</si>
  <si>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</si>
  <si>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</si>
  <si>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</si>
  <si>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</si>
  <si>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</si>
  <si>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</si>
  <si>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</si>
  <si>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</si>
  <si>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</si>
  <si>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</si>
  <si>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</si>
  <si>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</si>
  <si>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</si>
  <si>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</si>
  <si>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</si>
  <si>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</si>
  <si>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</si>
  <si>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</si>
  <si>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</si>
  <si>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</si>
  <si>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</si>
  <si>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</si>
  <si>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</si>
  <si>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</si>
  <si>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</si>
  <si>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</si>
  <si>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</si>
  <si>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</si>
  <si>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</si>
  <si>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</si>
  <si>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</si>
  <si>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</si>
  <si>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</si>
  <si>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</si>
  <si>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</si>
  <si>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</si>
  <si>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</si>
  <si>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</si>
  <si>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</si>
  <si>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</si>
  <si>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</si>
  <si>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</si>
  <si>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</si>
  <si>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</si>
  <si>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</si>
  <si>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</si>
  <si>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</si>
  <si>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</si>
  <si>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</si>
  <si>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</si>
  <si>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</si>
  <si>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</si>
  <si>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</si>
  <si>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</si>
  <si>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</si>
  <si>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</si>
  <si>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</si>
  <si>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</si>
  <si>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</si>
  <si>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</si>
  <si>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</si>
  <si>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</si>
  <si>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</si>
  <si>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</si>
  <si>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</si>
  <si>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</si>
  <si>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</si>
  <si>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</si>
  <si>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</si>
  <si>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</si>
  <si>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</si>
  <si>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</si>
  <si>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</si>
  <si>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</si>
  <si>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</si>
  <si>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</si>
  <si>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</si>
  <si>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</si>
  <si>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</si>
  <si>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</si>
  <si>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</si>
  <si>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</si>
  <si>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</si>
  <si>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</si>
  <si>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</si>
  <si>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</si>
  <si>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</si>
  <si>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</si>
  <si>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</si>
  <si>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</si>
  <si>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</si>
  <si>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</si>
  <si>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</si>
  <si>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</si>
  <si>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</si>
  <si>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</si>
  <si>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</si>
  <si>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</si>
  <si>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</si>
  <si>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</si>
  <si>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</si>
  <si>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</si>
  <si>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</si>
  <si>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</si>
  <si>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</si>
  <si>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</si>
  <si>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</si>
  <si>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</si>
  <si>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</si>
  <si>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</si>
  <si>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</si>
  <si>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</si>
  <si>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</si>
  <si>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</si>
  <si>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</si>
  <si>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</si>
  <si>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</si>
  <si>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</si>
  <si>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</si>
  <si>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</si>
  <si>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</si>
  <si>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</si>
  <si>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</si>
  <si>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</si>
  <si>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</si>
  <si>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</si>
  <si>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</si>
  <si>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</si>
  <si>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</si>
  <si>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</si>
  <si>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</si>
  <si>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</si>
  <si>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</si>
  <si>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</si>
  <si>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</si>
  <si>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</si>
  <si>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</si>
  <si>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</si>
  <si>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</si>
  <si>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</si>
  <si>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</si>
  <si>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</si>
  <si>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</si>
  <si>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</si>
  <si>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</si>
  <si>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</si>
  <si>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</si>
  <si>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</si>
  <si>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</si>
  <si>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</si>
  <si>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</si>
  <si>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</si>
  <si>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</si>
  <si>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</si>
  <si>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</si>
  <si>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</si>
  <si>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</si>
  <si>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</si>
  <si>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</si>
  <si>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</si>
  <si>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</si>
  <si>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</si>
  <si>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</si>
  <si>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</si>
  <si>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</si>
  <si>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</si>
  <si>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</si>
  <si>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</si>
  <si>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</si>
  <si>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</si>
  <si>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</si>
  <si>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</si>
  <si>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</si>
  <si>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</si>
  <si>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</si>
  <si>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</si>
  <si>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</si>
  <si>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</si>
  <si>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</si>
  <si>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</si>
  <si>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</si>
  <si>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</si>
  <si>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</si>
  <si>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</si>
  <si>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</si>
  <si>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</si>
  <si>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</si>
  <si>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</si>
  <si>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</si>
  <si>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</si>
  <si>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</si>
  <si>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</si>
  <si>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</si>
  <si>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</si>
  <si>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</si>
  <si>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</si>
  <si>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</si>
  <si>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</si>
  <si>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</si>
  <si>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</si>
  <si>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</si>
  <si>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</si>
  <si>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</si>
  <si>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</si>
  <si>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</si>
  <si>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</si>
  <si>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</si>
  <si>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</si>
  <si>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</si>
  <si>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</si>
  <si>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</si>
  <si>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</si>
  <si>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</si>
  <si>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</si>
  <si>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</si>
  <si>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</si>
  <si>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</si>
  <si>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</si>
  <si>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</si>
  <si>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</si>
  <si>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</si>
  <si>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</si>
  <si>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</si>
  <si>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</si>
  <si>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</si>
  <si>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</si>
  <si>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</si>
  <si>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</si>
  <si>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</si>
  <si>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</si>
  <si>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</si>
  <si>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</si>
  <si>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</si>
  <si>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</si>
  <si>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</si>
  <si>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</si>
  <si>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</si>
  <si>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</si>
  <si>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</si>
  <si>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</si>
  <si>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</si>
  <si>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</si>
  <si>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</si>
  <si>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</si>
  <si>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</si>
  <si>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</si>
  <si>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</si>
  <si>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</si>
  <si>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</si>
  <si>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</si>
  <si>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</si>
  <si>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</si>
  <si>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</si>
  <si>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</si>
  <si>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</si>
  <si>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</si>
  <si>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</si>
  <si>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</si>
  <si>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</si>
  <si>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</si>
  <si>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</si>
  <si>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</si>
  <si>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</si>
  <si>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</si>
  <si>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</si>
  <si>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</si>
  <si>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</si>
  <si>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</si>
  <si>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</si>
  <si>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</si>
  <si>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</si>
  <si>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</si>
  <si>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</si>
  <si>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</si>
  <si>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</si>
  <si>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</si>
  <si>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</si>
  <si>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</si>
  <si>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</si>
  <si>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</si>
  <si>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</si>
  <si>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</si>
  <si>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</si>
  <si>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</si>
  <si>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</si>
  <si>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</si>
  <si>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</si>
  <si>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</si>
  <si>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</si>
  <si>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</si>
  <si>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</si>
  <si>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</si>
  <si>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</si>
  <si>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</si>
  <si>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</si>
  <si>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</si>
  <si>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</si>
  <si>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</si>
  <si>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</si>
  <si>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</si>
  <si>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</si>
  <si>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</si>
  <si>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</si>
  <si>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</si>
  <si>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</si>
  <si>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</si>
  <si>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</si>
  <si>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</si>
  <si>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</si>
  <si>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</si>
  <si>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</si>
  <si>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</si>
  <si>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</si>
  <si>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</si>
  <si>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</si>
  <si>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</si>
  <si>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</si>
  <si>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</si>
  <si>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</si>
  <si>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</si>
  <si>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</si>
  <si>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</si>
  <si>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</si>
  <si>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</si>
  <si>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</si>
  <si>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</si>
  <si>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</si>
  <si>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</si>
  <si>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</si>
  <si>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</si>
  <si>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</si>
  <si>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</si>
  <si>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</si>
  <si>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</si>
  <si>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</si>
  <si>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</si>
  <si>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</si>
  <si>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</si>
  <si>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</si>
  <si>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</si>
  <si>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</si>
  <si>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</si>
  <si>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</si>
  <si>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</si>
  <si>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</si>
  <si>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</si>
  <si>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</si>
  <si>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</si>
  <si>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</si>
  <si>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</si>
  <si>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</si>
  <si>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</si>
  <si>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</si>
  <si>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</si>
  <si>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</si>
  <si>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</si>
  <si>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</si>
  <si>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</si>
  <si>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</si>
  <si>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</si>
  <si>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</si>
  <si>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</si>
  <si>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</si>
  <si>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</si>
  <si>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</si>
  <si>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</si>
  <si>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</si>
  <si>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</si>
  <si>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</si>
  <si>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</si>
  <si>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</si>
  <si>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</si>
  <si>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</si>
  <si>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</si>
  <si>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</si>
  <si>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</si>
  <si>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</si>
  <si>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</si>
  <si>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</si>
  <si>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</si>
  <si>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</si>
  <si>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</si>
  <si>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</si>
  <si>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</si>
  <si>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</si>
  <si>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</si>
  <si>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</si>
  <si>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</si>
  <si>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</si>
  <si>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</si>
  <si>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</si>
  <si>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</si>
  <si>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</si>
  <si>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</si>
  <si>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</si>
  <si>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</si>
  <si>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</si>
  <si>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</si>
  <si>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</si>
  <si>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</si>
  <si>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</si>
  <si>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</si>
  <si>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</si>
  <si>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</si>
  <si>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</si>
  <si>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</si>
  <si>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</si>
  <si>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</si>
  <si>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</si>
  <si>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</si>
  <si>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</si>
  <si>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</si>
  <si>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</si>
  <si>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</si>
  <si>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</si>
  <si>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</si>
  <si>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</si>
  <si>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</si>
  <si>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</si>
  <si>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</si>
  <si>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</si>
  <si>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</si>
  <si>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</si>
  <si>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</si>
  <si>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</si>
  <si>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</si>
  <si>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</si>
  <si>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</si>
  <si>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</si>
  <si>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</si>
  <si>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</si>
  <si>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</si>
  <si>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</si>
  <si>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</si>
  <si>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</si>
  <si>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</si>
  <si>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</si>
  <si>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</si>
  <si>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</si>
  <si>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</si>
  <si>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</si>
  <si>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</si>
  <si>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</si>
  <si>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</si>
  <si>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</si>
  <si>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</si>
  <si>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</si>
  <si>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</si>
  <si>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</si>
  <si>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</si>
  <si>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</si>
  <si>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</si>
  <si>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</si>
  <si>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</si>
  <si>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</si>
  <si>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</si>
  <si>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</si>
  <si>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</si>
  <si>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</si>
  <si>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</si>
  <si>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</si>
  <si>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</si>
  <si>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</si>
  <si>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</si>
  <si>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</si>
  <si>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</si>
  <si>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</si>
  <si>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</si>
  <si>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</si>
  <si>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</si>
  <si>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</si>
  <si>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</si>
  <si>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</si>
  <si>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</si>
  <si>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</si>
  <si>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</si>
  <si>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</si>
  <si>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</si>
  <si>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</si>
  <si>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</si>
  <si>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</si>
  <si>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</si>
  <si>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</si>
  <si>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</si>
  <si>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</si>
  <si>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</si>
  <si>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</si>
  <si>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</si>
  <si>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</si>
  <si>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</si>
  <si>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</si>
  <si>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</si>
  <si>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</si>
  <si>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</si>
  <si>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</si>
  <si>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</si>
  <si>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</si>
  <si>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</si>
  <si>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</si>
  <si>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</si>
  <si>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</si>
  <si>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</si>
  <si>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</si>
  <si>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</si>
  <si>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</si>
  <si>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</si>
  <si>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</si>
  <si>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</si>
  <si>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</si>
  <si>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</si>
  <si>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</si>
  <si>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</si>
  <si>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</si>
  <si>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</si>
  <si>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</si>
  <si>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</si>
  <si>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</si>
  <si>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</si>
  <si>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</si>
  <si>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</si>
  <si>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</si>
  <si>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</si>
  <si>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</si>
  <si>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</si>
  <si>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</si>
  <si>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</si>
  <si>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</si>
  <si>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</si>
  <si>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</si>
  <si>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</si>
  <si>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</si>
  <si>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</si>
  <si>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</si>
  <si>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</si>
  <si>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</si>
  <si>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</si>
  <si>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</si>
  <si>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</si>
  <si>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</si>
  <si>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</si>
  <si>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</si>
  <si>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</si>
  <si>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</si>
  <si>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</si>
  <si>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</si>
  <si>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</si>
  <si>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</si>
  <si>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</si>
  <si>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</si>
  <si>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</si>
  <si>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</si>
  <si>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</si>
  <si>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</si>
  <si>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</si>
  <si>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</si>
  <si>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</si>
  <si>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</si>
  <si>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</si>
  <si>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</si>
  <si>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</si>
  <si>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</si>
  <si>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</si>
  <si>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</si>
  <si>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</si>
  <si>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</si>
  <si>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</si>
  <si>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</si>
  <si>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</si>
  <si>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</si>
  <si>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</si>
  <si>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</si>
  <si>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</si>
  <si>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</si>
  <si>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</si>
  <si>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</si>
  <si>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</si>
  <si>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</si>
  <si>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</si>
  <si>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</si>
  <si>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</si>
  <si>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</si>
  <si>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</si>
  <si>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</si>
  <si>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</si>
  <si>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</si>
  <si>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</si>
  <si>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</si>
  <si>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</si>
  <si>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</si>
  <si>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</si>
  <si>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</si>
  <si>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</si>
  <si>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</si>
  <si>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</si>
  <si>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</si>
  <si>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</si>
  <si>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</si>
  <si>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</si>
  <si>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</si>
  <si>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</si>
  <si>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</si>
  <si>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</si>
  <si>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</si>
  <si>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</si>
  <si>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</si>
  <si>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</si>
  <si>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</si>
  <si>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</si>
  <si>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</si>
  <si>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</si>
  <si>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</si>
  <si>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</si>
  <si>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</si>
  <si>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</si>
  <si>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</si>
  <si>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</si>
  <si>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</si>
  <si>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</si>
  <si>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</si>
  <si>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</si>
  <si>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</si>
  <si>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</si>
  <si>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</si>
  <si>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</si>
  <si>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</si>
  <si>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</si>
  <si>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</si>
  <si>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</si>
  <si>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</si>
  <si>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</si>
  <si>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</si>
  <si>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</si>
  <si>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</si>
  <si>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</si>
  <si>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</si>
  <si>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</si>
  <si>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</si>
  <si>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</si>
  <si>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</si>
  <si>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</si>
  <si>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</si>
  <si>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</si>
  <si>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</si>
  <si>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</si>
  <si>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</si>
  <si>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</si>
  <si>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</si>
  <si>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</si>
  <si>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</si>
  <si>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</si>
  <si>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</si>
  <si>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</si>
  <si>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</si>
  <si>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</si>
  <si>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</si>
  <si>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</si>
  <si>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</si>
  <si>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</si>
  <si>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</si>
  <si>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</si>
  <si>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</si>
  <si>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</si>
  <si>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</si>
  <si>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</si>
  <si>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</si>
  <si>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</si>
  <si>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</si>
  <si>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</si>
  <si>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</si>
  <si>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</si>
  <si>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</si>
  <si>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</si>
  <si>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</si>
  <si>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</si>
  <si>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</si>
  <si>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</si>
  <si>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</si>
  <si>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</si>
  <si>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</si>
  <si>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</si>
  <si>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</si>
  <si>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</si>
  <si>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</si>
  <si>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</si>
  <si>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</si>
  <si>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</si>
  <si>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</si>
  <si>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</si>
  <si>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</si>
  <si>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</si>
  <si>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</si>
  <si>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</si>
  <si>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</si>
  <si>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</si>
  <si>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</si>
  <si>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</si>
  <si>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</si>
  <si>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</si>
  <si>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</si>
  <si>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</si>
  <si>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</si>
  <si>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</si>
  <si>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</si>
  <si>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</si>
  <si>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</si>
  <si>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</si>
  <si>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</si>
  <si>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</si>
  <si>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</si>
  <si>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</si>
  <si>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</si>
  <si>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</si>
  <si>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</si>
  <si>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</si>
  <si>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</si>
  <si>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</si>
  <si>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</si>
  <si>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</si>
  <si>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</si>
  <si>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</si>
  <si>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</si>
  <si>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</si>
  <si>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</si>
  <si>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</si>
  <si>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</si>
  <si>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</si>
  <si>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</si>
  <si>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</si>
  <si>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</si>
  <si>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</si>
  <si>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</si>
  <si>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</si>
  <si>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</si>
  <si>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</si>
  <si>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</si>
  <si>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</si>
  <si>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</si>
  <si>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</si>
  <si>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</si>
  <si>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</si>
  <si>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</si>
  <si>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</si>
  <si>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</si>
  <si>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</si>
  <si>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</si>
  <si>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</si>
  <si>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</si>
  <si>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</si>
  <si>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</si>
  <si>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</si>
  <si>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</si>
  <si>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</si>
  <si>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</si>
  <si>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</si>
  <si>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</si>
  <si>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</si>
  <si>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</si>
  <si>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</si>
  <si>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</si>
  <si>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</si>
  <si>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</si>
  <si>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</si>
  <si>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</si>
  <si>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</si>
  <si>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</si>
  <si>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</si>
  <si>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</si>
  <si>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</si>
  <si>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</si>
  <si>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</si>
  <si>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</si>
  <si>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</si>
  <si>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</si>
  <si>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</si>
  <si>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</si>
  <si>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</si>
  <si>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</si>
  <si>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</si>
  <si>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</si>
  <si>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</si>
  <si>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</si>
  <si>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</si>
  <si>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</si>
  <si>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</si>
  <si>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</si>
  <si>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</si>
  <si>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</si>
  <si>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</si>
  <si>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</si>
  <si>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</si>
  <si>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</si>
  <si>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</si>
  <si>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</si>
  <si>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</si>
  <si>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</si>
  <si>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</si>
  <si>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</si>
  <si>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</si>
  <si>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</si>
  <si>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</si>
  <si>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</si>
  <si>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</si>
  <si>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</si>
  <si>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</si>
  <si>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</si>
  <si>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</si>
  <si>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</si>
  <si>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</si>
  <si>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</si>
  <si>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</si>
  <si>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</si>
  <si>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</si>
  <si>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</si>
  <si>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</si>
  <si>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</si>
  <si>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</si>
  <si>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</si>
  <si>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</si>
  <si>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</si>
  <si>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</si>
  <si>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</si>
  <si>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</si>
  <si>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</si>
  <si>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</si>
  <si>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</si>
  <si>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</si>
  <si>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</si>
  <si>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</si>
  <si>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</si>
  <si>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</si>
  <si>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</si>
  <si>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</si>
  <si>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</si>
  <si>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</si>
  <si>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</si>
  <si>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</si>
  <si>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</si>
  <si>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</si>
  <si>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</si>
  <si>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</si>
  <si>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</si>
  <si>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</si>
  <si>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</si>
  <si>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</si>
  <si>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</si>
  <si>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</si>
  <si>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</si>
  <si>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</si>
  <si>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</si>
  <si>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</si>
  <si>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</si>
  <si>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</si>
  <si>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</si>
  <si>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</si>
  <si>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</si>
  <si>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</si>
  <si>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</si>
  <si>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</si>
  <si>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</si>
  <si>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</si>
  <si>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</si>
  <si>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</si>
  <si>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</si>
  <si>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</si>
  <si>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</si>
  <si>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</si>
  <si>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</si>
  <si>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</si>
  <si>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</si>
  <si>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</si>
  <si>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</si>
  <si>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</si>
  <si>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</si>
  <si>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</si>
  <si>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</si>
  <si>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</si>
  <si>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</si>
  <si>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</si>
  <si>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</si>
  <si>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</si>
  <si>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</si>
  <si>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</si>
  <si>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</si>
  <si>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</si>
  <si>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</si>
  <si>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</si>
  <si>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</si>
  <si>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</si>
  <si>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</si>
  <si>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</si>
  <si>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</si>
  <si>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</si>
  <si>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</si>
  <si>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</si>
  <si>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</si>
  <si>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</si>
  <si>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</si>
  <si>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</si>
  <si>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</si>
  <si>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</si>
  <si>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</si>
  <si>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</si>
  <si>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</si>
  <si>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</si>
  <si>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</si>
  <si>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</si>
  <si>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</si>
  <si>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</si>
  <si>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</si>
  <si>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</si>
  <si>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</si>
  <si>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</si>
  <si>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</si>
  <si>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</si>
  <si>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</si>
  <si>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</si>
  <si>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</si>
  <si>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</si>
  <si>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</si>
  <si>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</si>
  <si>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</si>
  <si>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</si>
  <si>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</si>
  <si>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</si>
  <si>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</si>
  <si>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</si>
  <si>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</si>
  <si>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</si>
  <si>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</si>
  <si>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</si>
  <si>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</si>
  <si>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</si>
  <si>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</si>
  <si>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</si>
  <si>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</si>
  <si>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</si>
  <si>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</si>
  <si>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</si>
  <si>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</si>
  <si>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</si>
  <si>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</si>
  <si>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</si>
  <si>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</si>
  <si>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</si>
  <si>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</si>
  <si>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</si>
  <si>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</si>
  <si>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</si>
  <si>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</si>
  <si>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</si>
  <si>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</si>
  <si>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</si>
  <si>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</si>
  <si>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</si>
  <si>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</si>
  <si>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</si>
  <si>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</si>
  <si>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</si>
  <si>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</si>
  <si>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</si>
  <si>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</si>
  <si>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</si>
  <si>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</si>
  <si>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</si>
  <si>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</si>
  <si>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</si>
  <si>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</si>
  <si>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</si>
  <si>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</si>
  <si>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</si>
  <si>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</si>
  <si>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</si>
  <si>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</si>
  <si>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</si>
  <si>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</si>
  <si>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</si>
  <si>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</si>
  <si>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</si>
  <si>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</si>
  <si>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</si>
  <si>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</si>
  <si>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</si>
  <si>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</si>
  <si>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</si>
  <si>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</si>
  <si>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</si>
  <si>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</si>
  <si>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</si>
  <si>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</si>
  <si>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</si>
  <si>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</si>
  <si>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</si>
  <si>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</si>
  <si>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</si>
  <si>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</si>
  <si>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</si>
  <si>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</si>
  <si>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</si>
  <si>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</si>
  <si>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</si>
  <si>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</si>
  <si>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</si>
  <si>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</si>
  <si>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</si>
  <si>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</si>
  <si>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</si>
  <si>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</si>
  <si>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</si>
  <si>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</si>
  <si>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</si>
  <si>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</si>
  <si>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</si>
  <si>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</si>
  <si>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</si>
  <si>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</si>
  <si>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</si>
  <si>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</si>
  <si>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</si>
  <si>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</si>
  <si>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</si>
  <si>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</si>
  <si>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</si>
  <si>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</si>
  <si>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</si>
  <si>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</si>
  <si>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</si>
  <si>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</si>
  <si>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</si>
  <si>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</si>
  <si>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</si>
  <si>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</si>
  <si>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</si>
  <si>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</si>
  <si>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</si>
  <si>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</si>
  <si>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</si>
  <si>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</si>
  <si>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</si>
  <si>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</si>
  <si>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</si>
  <si>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</si>
  <si>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</si>
  <si>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</si>
  <si>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</si>
  <si>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</si>
  <si>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</si>
  <si>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</si>
  <si>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</si>
  <si>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</si>
  <si>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</si>
  <si>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</si>
  <si>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</si>
  <si>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</si>
  <si>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</si>
  <si>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</si>
  <si>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</si>
  <si>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</si>
  <si>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</si>
  <si>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</si>
  <si>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</si>
  <si>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</si>
  <si>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</si>
  <si>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</si>
  <si>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</si>
  <si>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</si>
  <si>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</si>
  <si>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</si>
  <si>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</si>
  <si>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</si>
  <si>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</si>
  <si>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</si>
  <si>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</si>
  <si>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</si>
  <si>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</si>
  <si>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</si>
  <si>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</si>
  <si>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</si>
  <si>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</si>
  <si>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</si>
  <si>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</si>
  <si>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</si>
  <si>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</si>
  <si>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</si>
  <si>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</si>
  <si>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</si>
  <si>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</si>
  <si>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</si>
  <si>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</si>
  <si>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</si>
  <si>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</si>
  <si>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</si>
  <si>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</si>
  <si>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</si>
  <si>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</si>
  <si>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</si>
  <si>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</si>
  <si>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</si>
  <si>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</si>
  <si>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</si>
  <si>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</si>
  <si>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</si>
  <si>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</si>
  <si>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</si>
  <si>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</si>
  <si>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</si>
  <si>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</si>
  <si>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</si>
  <si>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</si>
  <si>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</si>
  <si>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</si>
  <si>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</si>
  <si>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</si>
  <si>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</si>
  <si>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</si>
  <si>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</si>
  <si>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</si>
  <si>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</si>
  <si>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</si>
  <si>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</si>
  <si>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</si>
  <si>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</si>
  <si>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</si>
  <si>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</si>
  <si>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</si>
  <si>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</si>
  <si>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</si>
  <si>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</si>
  <si>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</si>
  <si>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</si>
  <si>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</si>
  <si>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</si>
  <si>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</si>
  <si>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</si>
  <si>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</si>
  <si>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</si>
  <si>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</si>
  <si>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</si>
  <si>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</si>
  <si>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</si>
  <si>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</si>
  <si>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</si>
  <si>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</si>
  <si>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</si>
  <si>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</si>
  <si>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</si>
  <si>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</si>
  <si>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</si>
  <si>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</si>
  <si>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</si>
  <si>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</si>
  <si>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</si>
  <si>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</si>
  <si>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</si>
  <si>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</si>
  <si>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</si>
  <si>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</si>
  <si>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</si>
  <si>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</si>
  <si>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</si>
  <si>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</si>
  <si>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</si>
  <si>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</si>
  <si>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</si>
  <si>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</si>
  <si>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</si>
  <si>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</si>
  <si>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</si>
  <si>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</si>
  <si>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</si>
  <si>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</si>
  <si>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</si>
  <si>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</si>
  <si>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</si>
  <si>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</si>
  <si>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</si>
  <si>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</si>
  <si>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</si>
  <si>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</si>
  <si>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</si>
  <si>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</si>
  <si>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</si>
  <si>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</si>
  <si>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</si>
  <si>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</si>
  <si>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</si>
  <si>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</si>
  <si>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</si>
  <si>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</si>
  <si>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</si>
  <si>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</si>
  <si>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</si>
  <si>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</si>
  <si>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</si>
  <si>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</si>
  <si>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</si>
  <si>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</si>
  <si>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</si>
  <si>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</si>
  <si>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</si>
  <si>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</si>
  <si>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</si>
  <si>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</si>
  <si>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</si>
  <si>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</si>
  <si>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</si>
  <si>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</si>
  <si>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</si>
  <si>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</si>
  <si>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</si>
  <si>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</si>
  <si>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</si>
  <si>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</si>
  <si>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</si>
  <si>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</si>
  <si>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</si>
  <si>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</si>
  <si>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</si>
  <si>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</si>
  <si>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</si>
  <si>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</si>
  <si>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</si>
  <si>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</si>
  <si>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</si>
  <si>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</si>
  <si>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</si>
  <si>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</si>
  <si>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</si>
  <si>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</si>
  <si>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</si>
  <si>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</si>
  <si>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</si>
  <si>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</si>
  <si>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</si>
  <si>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</si>
  <si>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</si>
  <si>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</si>
  <si>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</si>
  <si>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</si>
  <si>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</si>
  <si>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</si>
  <si>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</si>
  <si>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</si>
  <si>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</si>
  <si>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</si>
  <si>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</si>
  <si>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</si>
  <si>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</si>
  <si>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</si>
  <si>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</si>
  <si>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</si>
  <si>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</si>
  <si>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</si>
  <si>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</si>
  <si>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</si>
  <si>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</si>
  <si>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</si>
  <si>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</si>
  <si>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</si>
  <si>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</si>
  <si>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</si>
  <si>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</si>
  <si>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</si>
  <si>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</si>
  <si>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</si>
  <si>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</si>
  <si>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</si>
  <si>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</si>
  <si>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</si>
  <si>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</si>
  <si>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</si>
  <si>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</si>
  <si>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</si>
  <si>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</si>
  <si>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</si>
  <si>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</si>
  <si>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</si>
  <si>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</si>
  <si>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</si>
  <si>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</si>
  <si>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</si>
  <si>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</si>
  <si>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</si>
  <si>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</si>
  <si>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</si>
  <si>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</si>
  <si>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</si>
  <si>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</si>
  <si>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</si>
  <si>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</si>
  <si>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</si>
  <si>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</si>
  <si>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</si>
  <si>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</si>
  <si>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</si>
  <si>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</si>
  <si>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</si>
  <si>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</si>
  <si>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</si>
  <si>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</si>
  <si>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</si>
  <si>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</si>
  <si>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</si>
  <si>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</si>
  <si>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</si>
  <si>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</si>
  <si>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</si>
  <si>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</si>
  <si>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</si>
  <si>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</si>
  <si>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</si>
  <si>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</si>
  <si>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</si>
  <si>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</si>
  <si>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</si>
  <si>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</si>
  <si>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</si>
  <si>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</si>
  <si>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</si>
  <si>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</si>
  <si>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</si>
  <si>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</si>
  <si>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</si>
  <si>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</si>
  <si>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</si>
  <si>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</si>
  <si>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</si>
  <si>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</si>
  <si>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</si>
  <si>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</si>
  <si>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</si>
  <si>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</si>
  <si>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</si>
  <si>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</si>
  <si>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</si>
  <si>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</si>
  <si>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</si>
  <si>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</si>
  <si>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</si>
  <si>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</si>
  <si>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</si>
  <si>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</si>
  <si>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</si>
  <si>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</si>
  <si>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</si>
  <si>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</si>
  <si>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</si>
  <si>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</si>
  <si>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</si>
  <si>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</si>
  <si>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</si>
  <si>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</si>
  <si>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</si>
  <si>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</si>
  <si>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</si>
  <si>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</si>
  <si>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</si>
  <si>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</si>
  <si>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</si>
  <si>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</si>
  <si>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</si>
  <si>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</si>
  <si>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</si>
  <si>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</si>
  <si>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</si>
  <si>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</si>
  <si>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</si>
  <si>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</si>
  <si>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</si>
  <si>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</si>
  <si>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</si>
  <si>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</si>
  <si>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</si>
  <si>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</si>
  <si>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</si>
  <si>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</si>
  <si>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</si>
  <si>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</si>
  <si>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</si>
  <si>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</si>
  <si>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</si>
  <si>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</si>
  <si>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</si>
  <si>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</si>
  <si>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</si>
  <si>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</si>
  <si>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</si>
  <si>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</si>
  <si>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</si>
  <si>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</si>
  <si>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</si>
  <si>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</si>
  <si>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</si>
  <si>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</si>
  <si>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</si>
  <si>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</si>
  <si>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</si>
  <si>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</si>
  <si>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</si>
  <si>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</si>
  <si>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</si>
  <si>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</si>
  <si>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</si>
  <si>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</si>
  <si>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</si>
  <si>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</si>
  <si>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</si>
  <si>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</si>
  <si>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</si>
  <si>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</si>
  <si>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</si>
  <si>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</si>
  <si>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</si>
  <si>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</si>
  <si>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</si>
  <si>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</si>
  <si>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</si>
  <si>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</si>
  <si>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</si>
  <si>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</si>
  <si>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</si>
  <si>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</si>
  <si>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</si>
  <si>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</si>
  <si>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</si>
  <si>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</si>
  <si>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</si>
  <si>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</si>
  <si>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</si>
  <si>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</si>
  <si>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</si>
  <si>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</si>
  <si>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</si>
  <si>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</si>
  <si>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</si>
  <si>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</si>
  <si>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</si>
  <si>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</si>
  <si>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</si>
  <si>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</si>
  <si>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</si>
  <si>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</si>
  <si>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</si>
  <si>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</si>
  <si>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</si>
  <si>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</si>
  <si>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</si>
  <si>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</si>
  <si>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</si>
  <si>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</si>
  <si>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</si>
  <si>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</si>
  <si>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</si>
  <si>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</si>
  <si>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</si>
  <si>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</si>
  <si>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</si>
  <si>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</si>
  <si>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</si>
  <si>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</si>
  <si>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</si>
  <si>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</si>
  <si>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</si>
  <si>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</si>
  <si>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</si>
  <si>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</si>
  <si>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</si>
  <si>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</si>
  <si>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</si>
  <si>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</si>
  <si>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</si>
  <si>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</si>
  <si>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</si>
  <si>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</si>
  <si>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</si>
  <si>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</si>
  <si>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</si>
  <si>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</si>
  <si>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</si>
  <si>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</si>
  <si>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</si>
  <si>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</si>
  <si>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</si>
  <si>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</si>
  <si>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</si>
  <si>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</si>
  <si>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</si>
  <si>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</si>
  <si>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</si>
  <si>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</si>
  <si>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</si>
  <si>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</si>
  <si>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</si>
  <si>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</si>
  <si>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</si>
  <si>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</si>
  <si>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</si>
  <si>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</si>
  <si>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</si>
  <si>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</si>
  <si>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</si>
  <si>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</si>
  <si>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</si>
  <si>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</si>
  <si>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</si>
  <si>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</si>
  <si>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</si>
  <si>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</si>
  <si>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</si>
  <si>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</si>
  <si>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</si>
  <si>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</si>
  <si>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</si>
  <si>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</si>
  <si>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</si>
  <si>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</si>
  <si>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</si>
  <si>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</si>
  <si>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</si>
  <si>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</si>
  <si>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</si>
  <si>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</si>
  <si>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</si>
  <si>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</si>
  <si>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</si>
  <si>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</si>
  <si>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</si>
  <si>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</si>
  <si>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</si>
  <si>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</si>
  <si>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</si>
  <si>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</si>
  <si>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</si>
  <si>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</si>
  <si>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</si>
  <si>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</si>
  <si>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</si>
  <si>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</si>
  <si>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</si>
  <si>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</si>
  <si>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</si>
  <si>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</si>
  <si>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</si>
  <si>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</si>
  <si>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</si>
  <si>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</si>
  <si>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</si>
  <si>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</si>
  <si>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</si>
  <si>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</si>
  <si>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</si>
  <si>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</si>
  <si>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</si>
  <si>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</si>
  <si>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</si>
  <si>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</si>
  <si>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</si>
  <si>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</si>
  <si>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</si>
  <si>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</si>
  <si>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</si>
  <si>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</si>
  <si>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</si>
  <si>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</si>
  <si>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</si>
  <si>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</si>
  <si>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</si>
  <si>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</si>
  <si>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</si>
  <si>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</si>
  <si>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</si>
  <si>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</si>
  <si>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</si>
  <si>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</si>
  <si>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</si>
  <si>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</si>
  <si>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</si>
  <si>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</si>
  <si>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</si>
  <si>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</si>
  <si>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</si>
  <si>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</si>
  <si>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</si>
  <si>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</si>
  <si>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</si>
  <si>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</si>
  <si>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</si>
  <si>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</si>
  <si>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</si>
  <si>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</si>
  <si>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</si>
  <si>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</si>
  <si>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</si>
  <si>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</si>
  <si>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</si>
  <si>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</si>
  <si>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</si>
  <si>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</si>
  <si>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</si>
  <si>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</si>
  <si>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</si>
  <si>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</si>
  <si>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</si>
  <si>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</si>
  <si>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</si>
  <si>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</si>
  <si>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</si>
  <si>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</si>
  <si>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</si>
  <si>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</si>
  <si>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</si>
  <si>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</si>
  <si>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</si>
  <si>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</si>
  <si>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</si>
  <si>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</si>
  <si>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</si>
  <si>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</si>
  <si>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</si>
  <si>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</si>
  <si>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</si>
  <si>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</si>
  <si>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</si>
  <si>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</si>
  <si>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</si>
  <si>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</si>
  <si>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</si>
  <si>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</si>
  <si>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</si>
  <si>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</si>
  <si>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</si>
  <si>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</si>
  <si>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</si>
  <si>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</si>
  <si>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</si>
  <si>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</si>
  <si>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</si>
  <si>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</si>
  <si>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</si>
  <si>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</si>
  <si>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</si>
  <si>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</si>
  <si>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</si>
  <si>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60 mins</t>
  </si>
  <si>
    <t>PCM-20251001-00000339</t>
  </si>
  <si>
    <t>site was access night &amp; ETA 20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</si>
  <si>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</si>
  <si>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</si>
  <si>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</si>
  <si>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</si>
  <si>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</si>
  <si>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PCM-20251001-00000318 </t>
  </si>
  <si>
    <t>was access night usf area /60 min</t>
  </si>
  <si>
    <t xml:space="preserve">no pcm </t>
  </si>
  <si>
    <t xml:space="preserve">was access night usf area / 70 min </t>
  </si>
  <si>
    <t>usf0694</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</si>
  <si>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</si>
  <si>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</si>
  <si>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</si>
  <si>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</si>
  <si>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</si>
  <si>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</si>
  <si>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</si>
  <si>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</si>
  <si>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</si>
  <si>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</si>
  <si>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Site has Access issue at Night  // ETA 25 mins</t>
  </si>
  <si>
    <t>PCM-20251001-00000509</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</si>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</sst>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164" fontId="29" fillId="10" borderId="10"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4" totalsRowShown="0" headerRowDxfId="15" dataDxfId="14" headerRowBorderDxfId="12" tableBorderDxfId="13">
  <autoFilter ref="A1:L3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tabSelected="1" workbookViewId="0">
      <selection activeCell="D11" sqref="D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268.347714236108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14.726730439811945</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45931.29614027778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45931.29614027778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45931.29614027778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45931.29614027778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45931.29614027778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45931.29614027778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45931.29614027778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45931.29614027778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45931.29614027778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45931.29614027778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45931.29614027778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45931.29614027778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45931.29614027778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45931.29614027778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45931.29614027778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45931.29614027778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45931.29614027778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45931.29614027778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45931.29614027778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45931.29614027778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45931.29614027778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45931.29614027778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45931.29614027778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45931.29614027778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45931.29614027778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45931.29614027778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45931.29614027778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45931.29614027778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45931.29614027778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45931.29614027778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45931.29614027778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45931.29614027778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45931.29614027778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45931.29614027778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45931.29614027778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45931.29614027778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45931.29614027778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45931.29614027778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45931.29614027778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45931.29614027778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45931.29614027778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45931.29614027778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45931.29614027778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45931.29614027778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45931.29614027778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45931.29614027778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45931.29614027778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45931.29614027778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45931.29614027778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45931.29614027778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45931.29614027778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45931.29614027778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45931.29614027778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45931.29614027778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45931.29614027778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45931.29614027778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45931.29614027778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45931.29614027778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45931.29614027778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45931.29614027778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45931.29614027778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45931.29614027778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45931.29614027778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45931.29614027778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45931.29614027778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45931.29614027778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45931.29614027778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45931.29614027778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45931.29614027778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45931.29614027778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45931.29614027778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45931.29614027778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45931.29614027778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45931.29614027778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45931.29614027778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45931.29614027778</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45931.29614027778</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45931.29614027778</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DF391119-DA4B-4B63-B401-F172111BD93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239.64435752314603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124.56905659722543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106.29630196759535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8.0705728009270388</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0.28346655092173023</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28041</v>
      </c>
      <c r="E8" s="131" t="s">
        <v>38964</v>
      </c>
      <c r="F8" s="132">
        <v>45931.178993055553</v>
      </c>
      <c r="G8" s="133">
        <f ca="1">IFERROR(NOW()-F8,"-")</f>
        <v>0.11714710648084292</v>
      </c>
      <c r="H8" s="132">
        <v>45931.173888888887</v>
      </c>
      <c r="I8" s="18" t="str">
        <f>IFERROR(VLOOKUP(D8,DB!A:F,6,0),"")</f>
        <v>Power Cube</v>
      </c>
      <c r="J8" s="18" t="str">
        <f>IFERROR(VLOOKUP(D8,DB!A:G,7,0),"")</f>
        <v>Good+No BB Design</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6"/>
      <c r="E9" s="131"/>
      <c r="F9" s="132"/>
      <c r="G9" s="133">
        <f ca="1">IFERROR(NOW()-F9,"-")</f>
        <v>45931.296140162034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45931.296140162034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45931.296140162034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45931.296140162034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45931.296140162034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45931.296140162034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45931.296140162034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45931.296140162034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45931.296140162034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45931.296140162034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45931.296140162034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A2" sqref="A2"/>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45931.296140162034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45931.296140162034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45931.296140162034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45931.296140162034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45931.296140162034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45931.296140162034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45931.296140162034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45931.296140162034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45931.296140162034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45931.296140162034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45931.296140162034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45931.296140162034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45931.296140162034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45931.296140162034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45931.296140162034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45931.296140162034</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145">
        <f ca="1">IFERROR(NOW()-F18,"-")</f>
        <v>45931.296139930557</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ca="1">IFERROR(NOW()-F19,"-")</f>
        <v>45931.296139930557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ca="1">IFERROR(NOW()-F20,"-")</f>
        <v>45931.296139930557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ca="1">IFERROR(NOW()-F21,"-")</f>
        <v>45931.296139930557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45931.296140162034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45931.296140162034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45931.296140162034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45931.296140162034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45931.296140162034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45931.296140162034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45931.296140162034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45931.296140162034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45931.296140162034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45931.296140162034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45931.296140162034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45931.296140162034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45931.296140162034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45931.296140162034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45931.296140162034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45931.296140162034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45931.296140162034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45931.296140162034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45931.296140162034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45931.296140162034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45931.296140162034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45931.296140162034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45931.296140162034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45931.296140162034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45931.296140162034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45931.296140162034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45931.296140162034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45931.296140162034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45931.296140162034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45931.296140162034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45931.296140162034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45931.296140162034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45931.296140162034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45931.296140162034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45931.296140162034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45931.296140162034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45931.296140162034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45931.296140162034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45931.296140162034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45931.296140162034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45931.296140162034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45931.296140162034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45931.296140162034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45931.296140162034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45931.296140162034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45931.296140162034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45931.296140162034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45931.296140162034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45931.296140162034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45931.296140162034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45931.296140162034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45931.296140162034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45931.296140162034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45931.296140162034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45931.296140162034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45931.296140162034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45931.296140162034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45931.296140162034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45931.296140162034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45931.296140162034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45931.296140162034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45931.296140162034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45931.296140162034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45931.296140162034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45931.296140162034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45931.296140162034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45931.296140162034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45931.296140162034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45931.296140162034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45931.296140162034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45931.296140162034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45931.296140162034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45931.296140162034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45931.296140162034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45931.296140162034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45931.296140162034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45931.296140162034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45931.296140162034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45931.296140162034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45931.296140162034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45931.296140162034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45931.296140162034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45931.296140162034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45931.296140162034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45931.296140162034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45931.296140162034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45931.296140162034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45931.296140162034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45931.296140162034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45931.296140162034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45931.296140162034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45931.296140162034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45931.296140162034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45931.296140162034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45931.296140162034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45931.296140162034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45931.296140162034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45931.296140162034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45931.296140162034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45931.296140162034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45931.296140162034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45931.296140162034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45931.296140162034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45931.296140162034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45931.296140162034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45931.296140162034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45931.296140162034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45931.296140162034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45931.296140162034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45931.296140162034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45931.296140162034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45931.296140162034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45931.296140162034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45931.296140162034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45931.296140162034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45931.296140162034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45931.296140162034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45931.296140162034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45931.296140162034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45931.296140162034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45931.296140162034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45931.296140162034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45931.296140162034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45931.296140162034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45931.296140162034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45931.296140162034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45931.296140162034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45931.296140162034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45931.296140162034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45931.296140162034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45931.296140162034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45931.296140162034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45931.296140162034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45931.296140162034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45931.296140162034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45931.296140162034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45931.296140162034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45931.296140162034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45931.296140162034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45931.296140162034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45931.296140162034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45931.296140162034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45931.296140162034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45931.296140162034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45931.296140162034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45931.296140162034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45931.296140162034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45931.296140162034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45931.296140162034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45931.296140162034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45931.296140162034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45931.296140162034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45931.296140162034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45931.296140162034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45931.296140162034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45931.296140162034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45931.296140162034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45931.296140162034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45931.296140162034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45931.296140162034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45931.296140162034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45931.296140162034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45931.296140162034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45931.296140162034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45931.296140162034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45931.296140162034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45931.296140162034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45931.296140162034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45931.296140162034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45931.296140162034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45931.296140162034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45931.296140162034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45931.296140162034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45931.296140162034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45931.296140162034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45931.296140162034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45931.296140162034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45931.296140162034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45931.296140162034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45931.296140162034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45931.296140162034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45931.296140162034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45931.296140162034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45931.296140162034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45931.296140162034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45931.296140162034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45931.296140162034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45931.296140162034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45931.296140162034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45931.296140162034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45931.296140162034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45931.296140162034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45931.296140162034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45931.296140162034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45931.296140162034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45931.296140162034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45931.296140162034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45931.296140162034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45931.296140162034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45931.296140162034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45931.296140162034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45931.296140162034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45931.296140162034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45931.296140162034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45931.296140162034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45931.296140162034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45931.296140162034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45931.296140162034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45931.296140162034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45931.296140162034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45931.296140162034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45931.296140162034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45931.296140162034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45931.296140162034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45931.296140162034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45931.296140162034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45931.296140162034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45931.296140162034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45931.296140162034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45931.296140162034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45931.296140162034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45931.296140162034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45931.296140162034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45931.296140162034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45931.296140162034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45931.296140162034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45931.296140162034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45931.296140162034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45931.296140162034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45931.296140162034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45931.296140162034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45931.296140162034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45931.296140162034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45931.296140162034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45931.296140162034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45931.296140162034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45931.296140162034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45931.296140162034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45931.296140162034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45931.296140162034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45931.296140162034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45931.296140162034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45931.296140162034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45931.296140162034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45931.296140162034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45931.296140162034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45931.296140162034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45931.296140162034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45931.296140162034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45931.296140162034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45931.296140162034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45931.296140162034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45931.296140162034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45931.296140162034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45931.296140162034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45931.296140162034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45931.296140162034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45931.296140162034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45931.296140162034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45931.296140162034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45931.296140162034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45931.296140162034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45931.296140162034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45931.296140162034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45931.296140162034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45931.296140162034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45931.296140162034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45931.296140162034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45931.296140162034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45931.296140162034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45931.296140162034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45931.296140162034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45931.296140162034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45931.296140162034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45931.296140162034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45931.296140162034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45931.296140162034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45931.296140162034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45931.296140162034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45931.296140162034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45931.296140162034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45931.296140162034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45931.296140162034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45931.296140162034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45931.296140162034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45931.296140162034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45931.296140162034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45931.296140162034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45931.296140162034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45931.296140162034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45931.296140162034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45931.296140162034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45931.296140162034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45931.296140162034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45931.296140162034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45931.296140162034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45931.296140162034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45931.296140162034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45931.296140162034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45931.296140162034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45931.296140162034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45931.296140162034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45931.296140162034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45931.296140162034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45931.296140162034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45931.296140162034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45931.296140162034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45931.296140162034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45931.296140162034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45931.296140162034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45931.296140162034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45931.296140162034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45931.296140162034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45931.296140162034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45931.296140162034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45931.296140162034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45931.296140162034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45931.296140162034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45931.296140162034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45931.296140162034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45931.296140162034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45931.296140162034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45931.296140162034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45931.296140162034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45931.296140162034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45931.296140162034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45931.296140162034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45931.296140162034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45931.296140162034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45931.296140162034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45931.296140162034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45931.296140162034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45931.296140162034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45931.296140162034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45931.296140162034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45931.296140162034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45931.296140162034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45931.296140162034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45931.296140162034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45931.296140162034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45931.296140162034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45931.296140162034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45931.296140162034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45931.296140162034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45931.296140162034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45931.296140162034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45931.296140162034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45931.296140162034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45931.296140162034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45931.296140162034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45931.296140162034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45931.296140162034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45931.296140162034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45931.296140162034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45931.296140162034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45931.296140162034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45931.296140162034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45931.296140162034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45931.296140162034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45931.296140162034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45931.296140162034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45931.296140162034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45931.296140162034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45931.296140162034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45931.296140162034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45931.296140162034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45931.296140162034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45931.296140162034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45931.296140162034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45931.296140162034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45931.296140162034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45931.296140162034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45931.296140162034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45931.296140162034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45931.296140162034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45931.296140162034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45931.296140162034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45931.296140162034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45931.296140162034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45931.296140162034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45931.296140162034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45931.296140162034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45931.296140162034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45931.296140162034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45931.296140162034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45931.296140162034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45931.296140162034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45931.296140162034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45931.296140162034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45931.296140162034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45931.296140162034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45931.296140162034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45931.296140162034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45931.296140162034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45931.296140162034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45931.296140162034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45931.296140162034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45931.296140162034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45931.296140162034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45931.296140162034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45931.296140162034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45931.296140162034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45931.296140162034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45931.296140162034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45931.296140162034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45931.296140162034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45931.296140162034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45931.296140162034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45931.296140162034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45931.296140162034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45931.296140162034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45931.296140162034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45931.296140162034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45931.296140162034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45931.296140162034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45931.296140162034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45931.296140162034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45931.296140162034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45931.296140162034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45931.296140162034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45931.296140162034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45931.296140162034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45931.296140162034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45931.296140162034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45931.296140162034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45931.296140162034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45931.296140162034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45931.296140162034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45931.296140162034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45931.296140162034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45931.296140162034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45931.296140162034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45931.296140162034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45931.296140162034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45931.296140162034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45931.296140162034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45931.296140162034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45931.296140162034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45931.296140162034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45931.296140162034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45931.296140162034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45931.296140162034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45931.296140162034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45931.296140162034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45931.296140162034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45931.296140162034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45931.296140162034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45931.296140162034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45931.296140162034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45931.296140162034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45931.296140162034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45931.296140162034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45931.296140162034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45931.296140162034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45931.296140162034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45931.296140162034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45931.296140162034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45931.296140162034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45931.296140162034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45931.296140162034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45931.296140162034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45931.296140162034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45931.296140162034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45931.296140162034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45931.296140162034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45931.296140162034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45931.296140162034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45931.296140162034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45931.296140162034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45931.296140162034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45931.296140162034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45931.296140162034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45931.296140162034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45931.296140162034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45931.296140162034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45931.296140162034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45931.296140162034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45931.296140162034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45931.296140162034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45931.296140162034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45931.296140162034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45931.296140162034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45931.296140162034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45931.296140162034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45931.296140162034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45931.296140162034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45931.296140162034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45931.296140162034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45931.296140162034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45931.296140162034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45931.296140162034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45931.296140162034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45931.296140162034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45931.296140162034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45931.296140162034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45931.296140162034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45931.296140162034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45931.296140162034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45931.296140162034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45931.296140162034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45931.296140162034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45931.296140162034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45931.296140162034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45931.296140162034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45931.296140162034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45931.296140162034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45931.296140162034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45931.296140162034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45931.296140162034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45931.296140162034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45931.296140162034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45931.296140162034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45931.296140162034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45931.296140162034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45931.296140162034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45931.296140162034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45931.296140162034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45931.296140162034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45931.296140162034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45931.296140162034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45931.296140162034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45931.296140162034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45931.296140162034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45931.296140162034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45931.296140162034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45931.296140162034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45931.296140162034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45931.296140162034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45931.296140162034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45931.296140162034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45931.296140162034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45931.296140162034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45931.296140162034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45931.296140162034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45931.296140162034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45931.296140162034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45931.296140162034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45931.296140162034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45931.296140162034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45931.296140162034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45931.296140162034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45931.296140162034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45931.296140162034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45931.296140162034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45931.296140162034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45931.296140162034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45931.296140162034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45931.296140162034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45931.296140162034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45931.296140162034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45931.296140162034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45931.296140162034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45931.296140162034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45931.296140162034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45931.296140162034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45931.296140162034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45931.296140162034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45931.296140162034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45931.296140162034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45931.296140162034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45931.296140162034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45931.296140162034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45931.296140162034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45931.296140162034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45931.296140162034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45931.296140162034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45931.296140162034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45931.296140162034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45931.296140162034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45931.296140162034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45931.296140162034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45931.296140162034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45931.296140162034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45931.296140162034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45931.296140162034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45931.296140162034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45931.296140162034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45931.296140162034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45931.296140162034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45931.296140162034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45931.296140162034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45931.296140162034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45931.296140162034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45931.296140162034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45931.296140162034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45931.296140162034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45931.296140162034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45931.296140162034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45931.296140162034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45931.296140162034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45931.296140162034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45931.296140162034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45931.296140162034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45931.296140162034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45931.296140162034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45931.296140162034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45931.296140162034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45931.296140162034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45931.296140162034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45931.296140162034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45931.296140162034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45931.296140162034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45931.296140162034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45931.296140162034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45931.296140162034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45931.296140162034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45931.296140162034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45931.296140162034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45931.296140162034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45931.296140162034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45931.296140162034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45931.296140162034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45931.296140162034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45931.296140162034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45931.296140162034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45931.296140162034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45931.296140162034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45931.296140162034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45931.296140162034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45931.296140162034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45931.296140162034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45931.296140162034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45931.296140162034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45931.296140162034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45931.296140162034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45931.296140162034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45931.296140162034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45931.296140162034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45931.296140162034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45931.296140162034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45931.296140162034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45931.296140162034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45931.296140162034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45931.296140162034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45931.296140162034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45931.296140162034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45931.296140162034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45931.296140162034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45931.296140162034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45931.296140162034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45931.296140162034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45931.296140162034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45931.296140162034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45931.296140162034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45931.296140162034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45931.296140162034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45931.296140162034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45931.296140162034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45931.296140162034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45931.296140162034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45931.296140162034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45931.296140162034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45931.296140162034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45931.296140162034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45931.296140162034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45931.296140162034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45931.296140162034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45931.296140162034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45931.296140162034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45931.296140162034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45931.296140162034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45931.296140162034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45931.296140162034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45931.296140162034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45931.296140162034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45931.296140162034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45931.296140162034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45931.296140162034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45931.296140162034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45931.296140162034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45931.296140162034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45931.296140162034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45931.296140162034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45931.296140162034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45931.296140162034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45931.296140162034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45931.296140162034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45931.296140162034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45931.296140162034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45931.296140162034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45931.296140162034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45931.296140162034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45931.296140162034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45931.296140162034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45931.296140162034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45931.296140162034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45931.296140162034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45931.296140162034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45931.296140162034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45931.296140162034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45931.296140162034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45931.296140162034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45931.296140162034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45931.296140162034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45931.296140162034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45931.296140162034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45931.296140162034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45931.296140162034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45931.296140162034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45931.296140162034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45931.296140162034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45931.296140162034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45931.296140162034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45931.296140162034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45931.296140162034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45931.296140162034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45931.296140162034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45931.296140162034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45931.296140162034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45931.296140162034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45931.296140162034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45931.296140162034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45931.296140162034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45931.296140162034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45931.296140162034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45931.296140162034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45931.296140162034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45931.296140162034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45931.296140162034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45931.296140162034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45931.296140162034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45931.296140162034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45931.296140162034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45931.296140162034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45931.296140162034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45931.296140162034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45931.296140162034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45931.296140162034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45931.296140162034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45931.296140162034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45931.296140162034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45931.296140162034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45931.296140162034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45931.296140162034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45931.296140162034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45931.296140162034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45931.296140162034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45931.296140162034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45931.296140162034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45931.296140162034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45931.296140162034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45931.296140162034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45931.296140162034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45931.296140162034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45931.296140162034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45931.296140162034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45931.296140162034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45931.296140162034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45931.296140162034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45931.296140162034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45931.296140162034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45931.296140162034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45931.296140162034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45931.296140162034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45931.296140162034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45931.296140162034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45931.296140162034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45931.296140162034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45931.296140162034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45931.296140162034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45931.296140162034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45931.296140162034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45931.296140162034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45931.296140162034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45931.296140162034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45931.296140162034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45931.296140162034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45931.296140162034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45931.296140162034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45931.296140162034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45931.296140162034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45931.296140162034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45931.296140162034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45931.296140162034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45931.296140162034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45931.296140162034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45931.296140162034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45931.296140162034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45931.296140162034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45931.296140162034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45931.296140162034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45931.296140162034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45931.296140162034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45931.296140162034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45931.296140162034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45931.296140162034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45931.296140162034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45931.296140162034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45931.296140162034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45931.296140162034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45931.296140162034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45931.296140162034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45931.296140162034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45931.296140162034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45931.296140162034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45931.296140162034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45931.296140162034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45931.296140162034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45931.296140162034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45931.296140162034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45931.296140162034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45931.296140162034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45931.296140162034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45931.296140162034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45931.296140162034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45931.296140162034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45931.296140162034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45931.296140162034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45931.296140162034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45931.296140162034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45931.296140162034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45931.296140162034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45931.296140162034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45931.296140162034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45931.296140162034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45931.296140162034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45931.296140162034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45931.296140162034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45931.296140162034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45931.296140162034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45931.296140162034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45931.296140162034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45931.296140162034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45931.296140162034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45931.296140162034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45931.296140162034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45931.296140162034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45931.296140162034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45931.296140162034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45931.296140162034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45931.296140162034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45931.296140162034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45931.296140162034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45931.296140162034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45931.296140162034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45931.296140162034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45931.296140162034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45931.296140162034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45931.296140162034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45931.296140162034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45931.296140162034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45931.296140162034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45931.296140162034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45931.296140162034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45931.296140162034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45931.296140162034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45931.296140162034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45931.296140162034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45931.296140162034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45931.296140162034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45931.296140162034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45931.296140162034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45931.296140162034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45931.296140162034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45931.296140162034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45931.296140162034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45931.296140162034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45931.296140162034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45931.296140162034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45931.296140162034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45931.296140162034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45931.296140162034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45931.296140162034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45931.296140162034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45931.296140162034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45931.296140162034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45931.296140162034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45931.296140162034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45931.296140162034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45931.296140162034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45931.296140162034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45931.296140162034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45931.296140162034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45931.296140162034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45931.296140162034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45931.296140162034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45931.296140162034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45931.296140162034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45931.296140162034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45931.296140162034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45931.296140162034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45931.296140162034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45931.296140162034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45931.296140162034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45931.296140162034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45931.29614027778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45931.29614027778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45931.29614027778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45931.29614027778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45931.29614027778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45931.29614027778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45931.29614027778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45931.29614027778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45931.29614027778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45931.29614027778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45931.29614027778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45931.29614027778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45931.29614027778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45931.29614027778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45931.29614027778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45931.29614027778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45931.29614027778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45931.29614027778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45931.29614027778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45931.29614027778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45931.29614027778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45931.29614027778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45931.29614027778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45931.29614027778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45931.29614027778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45931.29614027778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45931.29614027778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45931.29614027778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45931.29614027778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45931.29614027778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45931.29614027778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45931.29614027778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45931.29614027778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45931.29614027778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45931.29614027778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45931.29614027778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45931.29614027778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45931.29614027778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45931.29614027778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45931.29614027778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45931.29614027778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45931.29614027778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45931.29614027778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45931.29614027778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45931.29614027778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45931.29614027778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45931.29614027778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45931.29614027778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45931.29614027778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45931.29614027778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45931.29614027778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45931.29614027778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45931.29614027778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45931.29614027778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45931.29614027778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45931.29614027778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45931.29614027778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45931.29614027778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45931.29614027778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45931.29614027778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45931.29614027778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45931.29614027778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45931.29614027778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45931.29614027778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45931.29614027778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45931.29614027778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45931.29614027778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45931.29614027778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45931.29614027778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45931.29614027778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45931.29614027778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45931.29614027778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45931.29614027778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45931.29614027778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45931.29614027778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45931.29614027778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45931.29614027778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45931.29614027778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45931.29614027778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45931.29614027778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45931.29614027778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45931.29614027778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45931.29614027778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45931.29614027778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45931.29614027778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45931.29614027778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45931.29614027778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45931.29614027778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45931.29614027778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45931.29614027778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45931.29614027778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45931.29614027778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45931.29614027778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45931.29614027778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45931.29614027778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45931.29614027778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45931.29614027778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45931.29614027778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45931.29614027778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45931.29614027778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45931.29614027778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45931.29614027778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45931.29614027778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45931.29614027778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45931.29614027778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45931.29614027778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45931.29614027778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45931.29614027778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45931.29614027778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45931.29614027778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45931.29614027778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45931.29614027778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45931.29614027778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45931.29614027778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45931.29614027778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45931.29614027778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45931.29614027778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45931.29614027778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45931.29614027778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45931.29614027778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45931.29614027778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45931.29614027778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45931.29614027778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45931.29614027778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45931.29614027778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45931.29614027778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45931.29614027778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45931.29614027778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45931.29614027778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45931.29614027778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45931.29614027778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45931.29614027778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45931.29614027778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45931.29614027778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45931.29614027778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45931.29614027778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45931.29614027778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45931.29614027778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45931.29614027778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45931.29614027778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45931.29614027778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45931.29614027778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45931.29614027778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45931.29614027778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45931.29614027778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45931.29614027778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45931.29614027778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45931.29614027778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45931.29614027778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45931.29614027778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45931.29614027778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45931.29614027778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45931.29614027778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45931.29614027778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45931.29614027778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45931.29614027778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45931.29614027778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45931.29614027778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45931.29614027778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45931.29614027778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45931.29614027778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45931.29614027778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45931.29614027778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45931.29614027778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45931.29614027778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45931.29614027778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45931.29614027778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45931.29614027778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45931.29614027778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45931.29614027778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45931.29614027778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45931.29614027778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45931.29614027778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45931.29614027778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45931.29614027778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45931.29614027778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45931.29614027778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45931.29614027778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45931.29614027778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45931.29614027778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45931.29614027778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45931.29614027778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45931.29614027778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45931.29614027778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45931.29614027778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45931.29614027778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45931.29614027778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45931.29614027778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45931.29614027778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45931.29614027778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45931.29614027778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45931.29614027778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45931.29614027778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45931.29614027778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45931.29614027778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45931.29614027778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45931.29614027778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45931.29614027778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45931.29614027778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45931.29614027778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45931.29614027778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45931.29614027778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45931.29614027778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45931.29614027778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45931.29614027778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45931.29614027778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45931.29614027778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45931.29614027778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45931.29614027778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45931.29614027778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45931.29614027778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45931.29614027778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45931.29614027778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45931.29614027778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45931.29614027778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45931.29614027778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45931.29614027778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45931.29614027778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45931.29614027778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45931.29614027778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45931.29614027778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45931.29614027778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45931.29614027778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45931.29614027778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45931.29614027778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45931.29614027778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45931.29614027778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45931.29614027778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45931.29614027778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45931.29614027778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45931.29614027778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45931.29614027778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45931.29614027778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45931.29614027778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45931.29614027778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45931.29614027778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45931.29614027778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45931.29614027778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45931.29614027778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45931.29614027778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45931.29614027778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45931.29614027778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45931.29614027778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45931.29614027778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45931.29614027778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45931.29614027778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45931.29614027778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45931.29614027778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45931.29614027778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45931.29614027778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45931.29614027778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45931.29614027778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45931.29614027778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45931.29614027778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45931.29614027778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45931.29614027778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45931.29614027778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45931.29614027778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45931.29614027778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45931.29614027778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45931.29614027778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45931.29614027778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45931.29614027778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45931.29614027778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45931.29614027778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45931.29614027778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45931.29614027778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45931.29614027778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45931.29614027778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45931.29614027778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45931.29614027778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45931.29614027778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45931.29614027778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45931.29614027778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45931.29614027778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45931.29614027778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45931.29614027778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45931.29614027778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45931.29614027778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45931.29614027778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45931.29614027778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45931.29614027778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45931.29614027778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45931.29614027778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45931.29614027778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45931.29614027778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45931.29614027778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45931.29614027778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45931.29614027778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45931.29614027778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45931.29614027778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45931.29614027778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45931.29614027778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45931.29614027778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45931.29614027778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45931.29614027778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45931.29614027778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45931.29614027778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45931.29614027778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45931.29614027778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45931.29614027778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45931.29614027778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45931.29614027778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45931.29614027778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45931.29614027778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45931.29614027778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45931.29614027778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45931.29614027778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45931.29614027778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45931.29614027778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45931.29614027778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45931.29614027778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45931.29614027778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45931.29614027778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45931.29614027778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45931.29614027778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45931.29614027778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45931.29614027778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45931.29614027778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45931.29614027778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45931.29614027778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45931.29614027778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45931.29614027778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45931.29614027778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45931.29614027778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45931.29614027778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45931.29614027778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45931.29614027778</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45931.29614027778</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45931.29614027778</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45931.29614027778</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45931.29614027778</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9" sqref="D9"/>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227.81542256943794</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0.40586238425748888</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35912</v>
      </c>
      <c r="E4" s="112" t="s">
        <v>38964</v>
      </c>
      <c r="F4" s="113">
        <v>45931.165520833332</v>
      </c>
      <c r="G4" s="114">
        <f ca="1">IFERROR(NOW()-F4,"")</f>
        <v>0.13061932870186865</v>
      </c>
      <c r="H4" s="113">
        <v>45931.159699074073</v>
      </c>
      <c r="I4" s="110" t="str">
        <f>IFERROR(VLOOKUP(D4,DB!A:F,6,0),"")</f>
        <v>Generator-SG</v>
      </c>
      <c r="J4" s="110" t="str">
        <f>IFERROR(VLOOKUP(D4,DB!A:G,7,0),"")</f>
        <v>Dead</v>
      </c>
      <c r="K4" s="115" t="s">
        <v>39066</v>
      </c>
      <c r="L4" s="107" t="str">
        <f>IFERROR(VLOOKUP(D4,DB!A:I,9,0),"")</f>
        <v>Latis</v>
      </c>
    </row>
    <row r="5" spans="1:16" ht="15" customHeight="1">
      <c r="A5" s="110" t="s">
        <v>39067</v>
      </c>
      <c r="B5" s="110" t="str">
        <f>IFERROR(VLOOKUP(D5,DB!A:K,11,0),"")</f>
        <v>R4</v>
      </c>
      <c r="C5" s="111">
        <v>1</v>
      </c>
      <c r="D5" s="107" t="s">
        <v>35166</v>
      </c>
      <c r="E5" s="112" t="s">
        <v>38964</v>
      </c>
      <c r="F5" s="113"/>
      <c r="G5" s="114">
        <f ca="1">IFERROR(NOW()-F5,"")</f>
        <v>45931.296140162034</v>
      </c>
      <c r="H5" s="113">
        <v>45931.141423611109</v>
      </c>
      <c r="I5" s="110" t="str">
        <f>IFERROR(VLOOKUP(D5,DB!A:F,6,0),"")</f>
        <v>Generator-SG</v>
      </c>
      <c r="J5" s="110" t="str">
        <f>IFERROR(VLOOKUP(D5,DB!A:G,7,0),"")</f>
        <v>No BB Shifted</v>
      </c>
      <c r="K5" s="115" t="s">
        <v>39068</v>
      </c>
      <c r="L5" s="107" t="str">
        <f>IFERROR(VLOOKUP(D5,DB!A:I,9,0),"")</f>
        <v>Latis</v>
      </c>
    </row>
    <row r="6" spans="1:16" ht="15" customHeight="1">
      <c r="A6" s="110"/>
      <c r="B6" s="110" t="str">
        <f>IFERROR(VLOOKUP(D6,DB!A:K,11,0),"")</f>
        <v>R4</v>
      </c>
      <c r="C6" s="111"/>
      <c r="D6" s="107" t="s">
        <v>39069</v>
      </c>
      <c r="E6" s="112"/>
      <c r="F6" s="113"/>
      <c r="G6" s="114">
        <f ca="1">IFERROR(NOW()-F6,"")</f>
        <v>45931.296140162034</v>
      </c>
      <c r="H6" s="113"/>
      <c r="I6" s="110" t="str">
        <f>IFERROR(VLOOKUP(D6,DB!A:F,6,0),"")</f>
        <v>SCECO</v>
      </c>
      <c r="J6" s="110" t="str">
        <f>IFERROR(VLOOKUP(D6,DB!A:G,7,0),"")</f>
        <v>Good</v>
      </c>
      <c r="K6" s="115"/>
      <c r="L6" s="107" t="str">
        <f>IFERROR(VLOOKUP(D6,DB!A:I,9,0),"")</f>
        <v>Zain</v>
      </c>
    </row>
    <row r="7" spans="1:16" ht="15" customHeight="1">
      <c r="A7" s="110"/>
      <c r="B7" s="110" t="str">
        <f>IFERROR(VLOOKUP(D7,DB!A:K,11,0),"")</f>
        <v/>
      </c>
      <c r="C7" s="111"/>
      <c r="D7" s="107"/>
      <c r="E7" s="112"/>
      <c r="F7" s="113"/>
      <c r="G7" s="114">
        <f ca="1">IFERROR(NOW()-F7,"")</f>
        <v>45931.296140162034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45931.296140162034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45931.296140162034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45931.296140162034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45931.296140162034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45931.296140162034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45931.296140162034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45931.296140162034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45931.296140162034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45931.296140162034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45931.296140162034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45931.296140162034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45931.296140162034</v>
      </c>
      <c r="H19" s="113"/>
      <c r="I19" s="110" t="str">
        <f>IFERROR(VLOOKUP(D19,DB!A:F,6,0),"")</f>
        <v/>
      </c>
      <c r="J19" s="110" t="str">
        <f>IFERROR(VLOOKUP(D19,DB!A:G,7,0),"")</f>
        <v/>
      </c>
      <c r="K19" s="115"/>
      <c r="L19" s="107" t="str">
        <f>IFERROR(VLOOKUP(D19,DB!A:I,9,0),"")</f>
        <v/>
      </c>
    </row>
    <row r="20" spans="1:12" ht="15" customHeight="1">
      <c r="A20" s="110"/>
      <c r="B20" s="110" t="str">
        <f>IFERROR(VLOOKUP(D21,DB!A:K,11,0),"")</f>
        <v/>
      </c>
      <c r="C20" s="111"/>
      <c r="D20" s="143"/>
      <c r="E20" s="112"/>
      <c r="F20" s="113"/>
      <c r="G20" s="114">
        <f ca="1">IFERROR(NOW()-F20,"")</f>
        <v>45931.296140162034</v>
      </c>
      <c r="H20" s="113"/>
      <c r="I20" s="110" t="str">
        <f>IFERROR(VLOOKUP(D21,DB!A:F,6,0),"")</f>
        <v/>
      </c>
      <c r="J20" s="110" t="str">
        <f>IFERROR(VLOOKUP(D21,DB!A:G,7,0),"")</f>
        <v/>
      </c>
      <c r="K20" s="115"/>
      <c r="L20" s="107" t="str">
        <f>IFERROR(VLOOKUP(D21,DB!A:I,9,0),"")</f>
        <v/>
      </c>
    </row>
    <row r="21" spans="1:12" ht="15" customHeight="1">
      <c r="A21" s="110"/>
      <c r="B21" s="110" t="str">
        <f>IFERROR(VLOOKUP(#REF!,DB!A:K,11,0),"")</f>
        <v/>
      </c>
      <c r="C21" s="111"/>
      <c r="D21" s="107"/>
      <c r="E21" s="112"/>
      <c r="F21" s="113"/>
      <c r="G21" s="114">
        <f ca="1">IFERROR(NOW()-F21,"")</f>
        <v>45931.296140162034</v>
      </c>
      <c r="H21" s="113"/>
      <c r="I21" s="110" t="str">
        <f>IFERROR(VLOOKUP(#REF!,DB!A:F,6,0),"")</f>
        <v/>
      </c>
      <c r="J21" s="110" t="str">
        <f>IFERROR(VLOOKUP(#REF!,DB!A:G,7,0),"")</f>
        <v/>
      </c>
      <c r="K21" s="115"/>
      <c r="L21" s="107" t="str">
        <f>IFERROR(VLOOKUP(#REF!,DB!A:I,9,0),"")</f>
        <v/>
      </c>
    </row>
    <row r="22" spans="1:12" ht="15" customHeight="1">
      <c r="A22" s="110"/>
      <c r="B22" s="110" t="str">
        <f>IFERROR(VLOOKUP(D22,DB!A:K,11,0),"")</f>
        <v/>
      </c>
      <c r="C22" s="111"/>
      <c r="D22" s="107"/>
      <c r="E22" s="112"/>
      <c r="F22" s="113"/>
      <c r="G22" s="114">
        <f ca="1">IFERROR(NOW()-F22,"")</f>
        <v>45931.296140162034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45931.296140162034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45931.296140162034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45931.296140162034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45931.296140162034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45931.296140162034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45931.296140162034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45931.296140162034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45931.296140162034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45931.296140162034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45931.296140162034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45931.296140162034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45931.296140162034</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39.464079976845824</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5.1072626157401828</v>
      </c>
      <c r="H3" s="38">
        <v>45926.158159722225</v>
      </c>
      <c r="I3" s="37" t="str">
        <f>IFERROR(VLOOKUP(D3,DB!A:F,6,0),"")</f>
        <v>SCECO</v>
      </c>
      <c r="J3" s="37" t="str">
        <f>IFERROR(VLOOKUP(D3,DB!A:G,7,0),"")</f>
        <v>Good</v>
      </c>
      <c r="K3" s="37" t="s">
        <v>39073</v>
      </c>
      <c r="L3" s="37" t="str">
        <f>IFERROR(VLOOKUP(D3,DB!A:I,9,0),"")</f>
        <v>Latis</v>
      </c>
      <c r="M3" s="139"/>
    </row>
    <row r="4" spans="1:13" ht="15">
      <c r="A4" s="37"/>
      <c r="B4" s="37" t="str">
        <f>IFERROR(VLOOKUP(D4,DB!A:K,11,0),"")</f>
        <v/>
      </c>
      <c r="C4" s="37"/>
      <c r="D4" s="37"/>
      <c r="E4" s="37"/>
      <c r="F4" s="38"/>
      <c r="G4" s="39">
        <f ca="1">IFERROR(NOW()-F4,"-")</f>
        <v>45931.296139930557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45931.296139930557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45931.296139930557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45931.296139930557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45931.296139930557</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45931.296139930557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45931.296139930557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4"/>
      <c r="E11" s="37"/>
      <c r="F11" s="38"/>
      <c r="G11" s="39">
        <f ca="1">IFERROR(NOW()-F11,"-")</f>
        <v>45931.296139930557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45931.296139930557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45931.296139930557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45931.296139930557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45931.296139930557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45931.296139930557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45931.296139930557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45931.296139930557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45931.296139930557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45931.296139930557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45931.296139930557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45931.296139930557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45931.296139930557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45931.296139930557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45931.296139930557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45931.296139930557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45931.296139930557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45931.296139930557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45931.296139930557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45931.296139930557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45931.296139930557</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45931.296139930557</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45931.296139930557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45931.296139930557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45931.296139930557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45931.296139930557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45931.296139930557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45931.296139930557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45931.296139930557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45931.296139930557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45931.296139930557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45931.296139930557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45931.296139930557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45931.296139930557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45931.296139930557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45931.296139930557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45931.296139930557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45931.296139930557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45931.296139930557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45931.296139930557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45931.296139930557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45931.296139930557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45931.296139930557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45931.296139930557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45931.296139930557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45931.296139930557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45931.296139930557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45931.296139930557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45931.296139930557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45931.296139930557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45931.296139930557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45931.296139930557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45931.296139930557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45931.296139930557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45931.296139930557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45931.296139930557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45931.296139930557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45931.296139930557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45931.296139930557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45931.296139930557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45931.296139930557</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45931.296139930557</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45931.296139930557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45931.296139930557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45931.296139930557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45931.296139930557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45931.296139930557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45931.296139930557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45931.296139930557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45931.296139930557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45931.296139930557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45931.296139930557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45931.296139930557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45931.296139930557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45931.296139930557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45931.296139930557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45931.296139930557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45931.296139930557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45931.296139930557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45931.296139930557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45931.296139930557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45931.296139930557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45931.296139930557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45931.296139930557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45931.296139930557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45931.296139930557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45931.296139930557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45931.296139930557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45931.296139930557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45931.296139930557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45931.296139930557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45931.296139930557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45931.296139930557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45931.296139930557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45931.296139930557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45931.296139930557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45931.296139930557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45931.296139930557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45931.296139930557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45931.296139930557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45931.296139930557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45931.296139930557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45931.296139930557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45931.296139930557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45931.296139930557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45931.296139930557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45931.296139930557</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45931.296139930557</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45931.296139930557</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45931.296139930557</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45931.296139930557</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45931.296139930557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45931.296139930557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45931.296139930557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45931.296139930557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45931.296139930557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45931.296139930557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45931.296139930557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45931.296139930557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45931.296139930557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45931.296139930557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45931.296139930557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45931.296139930557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45931.296139930557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45931.296139930557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45931.296139930557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45931.296139930557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45931.296139930557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45931.296139930557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45931.296139930557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45931.296139930557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45931.296139930557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45931.296139930557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45931.296139930557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45931.296139930557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45931.296139930557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45931.296139930557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45931.296139930557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45931.296139930557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45931.296139930557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45931.296139930557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45931.296139930557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45931.296139930557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45931.296139930557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45931.296139930557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45931.296139930557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45931.296139930557</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45931.296139930557</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45931.296139930557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45931.296139930557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45931.296139930557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45931.296139930557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45931.296139930557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45931.296139930557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45931.296139930557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45931.296139930557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45931.296139930557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45931.296139930557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45931.296139930557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45931.296139930557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45931.296139930557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45931.296139930557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45931.296139930557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45931.296139930557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45931.296139930557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45931.296139930557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45931.296139930557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45931.296139930557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45931.296139930557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45931.296139930557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45931.296139930557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45931.296139930557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45931.296139930557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45931.296139930557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45931.296139930557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45931.296139930557</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45931.296139930557</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45931.296139930557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45931.296139930557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45931.296139930557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45931.296139930557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45931.296139930557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45931.296139930557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45931.296139930557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45931.296139930557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45931.296139930557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45931.296139930557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45931.296139930557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45931.296139930557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45931.296139930557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45931.296139930557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45931.296139930557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45931.296139930557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45931.296139930557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45931.296139930557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45931.296139930557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45931.296139930557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45931.296139930557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45931.296139930557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45931.296139930557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45931.296139930557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45931.296139930557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45931.296139930557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45931.296139930557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45931.296139930557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45931.296139930557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45931.296139930557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45931.296139930557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45931.296139930557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45931.296139930557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45931.296139930557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45931.296139930557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45931.296139930557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45931.296139930557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45931.296139930557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45931.296139930557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45931.296139930557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45931.296139930557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45931.296139930557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45931.296139930557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45931.296139930557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45931.296139930557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45931.296139930557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45931.296139930557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45931.296139930557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45931.296139930557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45931.296139930557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45931.296139930557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45931.296139930557</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45931.296139930557</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45931.296139930557</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3" ht="15"/>
    <row r="1394" ht="15"/>
    <row r="1395"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4"/>
  <sheetViews>
    <sheetView workbookViewId="0">
      <selection activeCell="K9" sqref="K9"/>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39074</v>
      </c>
      <c r="B2" s="75" t="s">
        <v>5398</v>
      </c>
      <c r="C2" s="75">
        <v>1</v>
      </c>
      <c r="D2" s="75" t="s">
        <v>32861</v>
      </c>
      <c r="E2" s="100" t="s">
        <v>39075</v>
      </c>
      <c r="F2" s="88">
        <v>45929.14371527778</v>
      </c>
      <c r="G2" s="89">
        <f ca="1">IFERROR(NOW()-F2,"-")</f>
        <v>2.1524246527769719</v>
      </c>
      <c r="H2" s="102">
        <v>45929.455266203702</v>
      </c>
      <c r="I2" s="75" t="str">
        <f>IFERROR(VLOOKUP(D2,DB!A:F,6,0),"")</f>
        <v>SCECO</v>
      </c>
      <c r="J2" s="119" t="str">
        <f>IFERROR(VLOOKUP(D2,DB!A:G,7,0),"")</f>
        <v>In progress</v>
      </c>
      <c r="K2" s="101" t="s">
        <v>39076</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39077</v>
      </c>
      <c r="B3" s="75" t="s">
        <v>5398</v>
      </c>
      <c r="C3" s="75">
        <v>1</v>
      </c>
      <c r="D3" s="75" t="s">
        <v>34463</v>
      </c>
      <c r="E3" s="100" t="s">
        <v>39075</v>
      </c>
      <c r="F3" s="88">
        <v>45926.772847222222</v>
      </c>
      <c r="G3" s="89">
        <f ca="1">IFERROR(NOW()-F3,"-")</f>
        <v>4.5232927083343384</v>
      </c>
      <c r="H3" s="102">
        <v>45927.449074074073</v>
      </c>
      <c r="I3" s="75" t="str">
        <f>IFERROR(VLOOKUP(D3,DB!A:F,6,0),"")</f>
        <v>SCECO</v>
      </c>
      <c r="J3" s="119" t="str">
        <f>IFERROR(VLOOKUP(D3,DB!A:G,7,0),"")</f>
        <v>Weak</v>
      </c>
      <c r="K3" s="101" t="s">
        <v>39076</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39078</v>
      </c>
      <c r="B4" s="75" t="s">
        <v>5398</v>
      </c>
      <c r="C4" s="75">
        <v>1</v>
      </c>
      <c r="D4" s="75" t="s">
        <v>33408</v>
      </c>
      <c r="E4" s="100" t="s">
        <v>39075</v>
      </c>
      <c r="F4" s="88">
        <v>45927.117546296293</v>
      </c>
      <c r="G4" s="89">
        <f ca="1">IFERROR(NOW()-F4,"-")</f>
        <v>4.1785936342639616</v>
      </c>
      <c r="H4" s="102">
        <v>45926.848171296297</v>
      </c>
      <c r="I4" s="75" t="str">
        <f>IFERROR(VLOOKUP(D4,DB!A:F,6,0),"")</f>
        <v>SCECO</v>
      </c>
      <c r="J4" s="119" t="str">
        <f>IFERROR(VLOOKUP(D4,DB!A:G,7,0),"")</f>
        <v>Dead</v>
      </c>
      <c r="K4" s="101" t="s">
        <v>39076</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39079</v>
      </c>
      <c r="B5" s="140" t="str">
        <f>IFERROR(VLOOKUP(D5,DB!A:K,11,0),"")</f>
        <v>R6</v>
      </c>
      <c r="C5" s="140">
        <v>2</v>
      </c>
      <c r="D5" s="140" t="s">
        <v>38919</v>
      </c>
      <c r="E5" s="140" t="s">
        <v>38964</v>
      </c>
      <c r="F5" s="141">
        <v>45930.730011574073</v>
      </c>
      <c r="G5" s="142">
        <f ca="1">IFERROR(NOW()-F5,"-")</f>
        <v>0.56612835648411419</v>
      </c>
      <c r="H5" s="141">
        <v>45930.746990740743</v>
      </c>
      <c r="I5" s="140" t="str">
        <f>IFERROR(VLOOKUP(D5,DB!A:F,6,0),"")</f>
        <v>Generator-SG</v>
      </c>
      <c r="J5" s="140" t="str">
        <f>IFERROR(VLOOKUP(D5,DB!A:G,7,0),"")</f>
        <v>Vandalized</v>
      </c>
      <c r="K5" s="140" t="s">
        <v>39080</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39081</v>
      </c>
      <c r="B6" s="140" t="str">
        <f>IFERROR(VLOOKUP(D6,DB!A:K,11,0),"")</f>
        <v>R6</v>
      </c>
      <c r="C6" s="140">
        <v>2</v>
      </c>
      <c r="D6" s="140" t="s">
        <v>33233</v>
      </c>
      <c r="E6" s="140" t="s">
        <v>38964</v>
      </c>
      <c r="F6" s="141">
        <v>45931.266840277778</v>
      </c>
      <c r="G6" s="142">
        <f ca="1">IFERROR(NOW()-F6,"-")</f>
        <v>2.9299652778718155E-2</v>
      </c>
      <c r="H6" s="141">
        <v>45931.255046296297</v>
      </c>
      <c r="I6" s="140" t="str">
        <f>IFERROR(VLOOKUP(D6,DB!A:F,6,0),"")</f>
        <v>SCECO</v>
      </c>
      <c r="J6" s="140" t="str">
        <f>IFERROR(VLOOKUP(D6,DB!A:G,7,0),"")</f>
        <v>Vandalized</v>
      </c>
      <c r="K6" s="140" t="s">
        <v>39082</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45931.296139930557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45931.296139930557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45931.296139930557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45931.296139930557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45931.296139930557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45931.296139930557</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45931.296139930557</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45931.296139930557</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21"/>
      <c r="B15" s="120" t="str">
        <f>IFERROR(VLOOKUP(D15,DB!A:K,11,0),"")</f>
        <v/>
      </c>
      <c r="C15" s="122"/>
      <c r="D15" s="100"/>
      <c r="E15" s="100"/>
      <c r="F15" s="124"/>
      <c r="G15" s="89">
        <f ca="1">IFERROR(NOW()-F15,"-")</f>
        <v>45931.296140162034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45931.296140162034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45931.296140162034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45931.296140162034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45931.296140162034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45931.296140162034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45931.296140162034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45931.296140162034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45931.296140162034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45931.296140162034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45931.296140162034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45931.296140162034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45931.296140162034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45931.296140162034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45931.296140162034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45931.296140162034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45931.296140162034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45931.296140162034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45931.296140162034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45931.296140162034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45931.296140162034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45931.296140162034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45931.296140162034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45931.296140162034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45931.296140162034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45931.296140162034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45931.296140162034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45931.296140162034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45931.296140162034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45931.296140162034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45931.296140162034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45931.296140162034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45931.296140162034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45931.296140162034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45931.296140162034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45931.296140162034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45931.296140162034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45931.296140162034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45931.296140162034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45931.296140162034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45931.296140162034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45931.296140162034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45931.296140162034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45931.296140162034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45931.296140162034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45931.296140162034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45931.296140162034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45931.296140162034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45931.296140162034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45931.296140162034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45931.296140162034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45931.296140162034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45931.296140162034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45931.296140162034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45931.296140162034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45931.296140162034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45931.296140162034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45931.296140162034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45931.296140162034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45931.296140162034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45931.296140162034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45931.296140162034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45931.296140162034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45931.296140162034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45931.296140162034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45931.296140162034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45931.296140162034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45931.296140162034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45931.296140162034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45931.296140162034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45931.296140162034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45931.296140162034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45931.296140162034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45931.296140162034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45931.296140162034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45931.296140162034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45931.296140162034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45931.296140162034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45931.296140162034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45931.296140162034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45931.296140162034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45931.296140162034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45931.296140162034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45931.296140162034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45931.296140162034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45931.296140162034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45931.296140162034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45931.296140162034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45931.296140162034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45931.296140162034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45931.296140162034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45931.296140162034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45931.296140162034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45931.296140162034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45931.296140162034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45931.296140162034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45931.296140162034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45931.296140162034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45931.296140162034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45931.296140162034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45931.296140162034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45931.296140162034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45931.296140162034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45931.296140162034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45931.296140162034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45931.296140162034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45931.296140162034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45931.296140162034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45931.296140162034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45931.296140162034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45931.296140162034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45931.296140162034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45931.296140162034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45931.296140162034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45931.296140162034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45931.296140162034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45931.296140162034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45931.296140162034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45931.296140162034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45931.296140162034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45931.296140162034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45931.296140162034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45931.296140162034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45931.296140162034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45931.296140162034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45931.296140162034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45931.296140162034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45931.296140162034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45931.296140162034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45931.296140162034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45931.296140162034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45931.296140162034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45931.296140162034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45931.296140162034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45931.296140162034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45931.296140162034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45931.296140162034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45931.296140162034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45931.296140162034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45931.296140162034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45931.296140162034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45931.296140162034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45931.296140162034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45931.296140162034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45931.296140162034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45931.296140162034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45931.296140162034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45931.296140162034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45931.296140162034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45931.296140162034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45931.296140162034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45931.296140162034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45931.296140162034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45931.296140162034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45931.296140162034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45931.296140162034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45931.296140162034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45931.296140162034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45931.296140162034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45931.296140162034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45931.296140162034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45931.296140162034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45931.296140162034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45931.296140162034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45931.296140162034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45931.296140162034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45931.296140162034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45931.296140162034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45931.296140162034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45931.296140162034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45931.296140162034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45931.296140162034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45931.296140162034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45931.296140162034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45931.296140162034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45931.296140162034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45931.296140162034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45931.296140162034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45931.296140162034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45931.296140162034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45931.296140162034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45931.296140162034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45931.296140162034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45931.296140162034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45931.296140162034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45931.296140162034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45931.296140162034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45931.296140162034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45931.296140162034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45931.296140162034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45931.296140162034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45931.296140162034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45931.296140162034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45931.296140162034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45931.296140162034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45931.296140162034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45931.296140162034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45931.296140162034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45931.296140162034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45931.296140162034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45931.296140162034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45931.296140162034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45931.296140162034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45931.296140162034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45931.296140162034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45931.296140162034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45931.296140162034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45931.296140162034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45931.296140162034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45931.296140162034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45931.296140162034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45931.296140162034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45931.296140162034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45931.296140162034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45931.296140162034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45931.296140162034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45931.296140162034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45931.296140162034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45931.296140162034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45931.296140162034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45931.296140162034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45931.296140162034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45931.296140162034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45931.296140162034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45931.296140162034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45931.296140162034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45931.296140162034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45931.296140162034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45931.296140162034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45931.296140162034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45931.296140162034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45931.296140162034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45931.296140162034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45931.296140162034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45931.296140162034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45931.296140162034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45931.296140162034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45931.296140162034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45931.296140162034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45931.296140162034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45931.296140162034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45931.296140162034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45931.296140162034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45931.296140162034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45931.296140162034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45931.296140162034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45931.296140162034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45931.296140162034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45931.296140162034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45931.296140162034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45931.296140162034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45931.296140162034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45931.296140162034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45931.296140162034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45931.296140162034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45931.296140162034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45931.296140162034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45931.296140162034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45931.296140162034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45931.296140162034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45931.296140162034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45931.296140162034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45931.296140162034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45931.296140162034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45931.296140162034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45931.296140162034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45931.296140162034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45931.296140162034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45931.296140162034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45931.296140162034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45931.296140162034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45931.296140162034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45931.296140162034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45931.296140162034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45931.296140162034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45931.296140162034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45931.296140162034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45931.296140162034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45931.296140162034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45931.296140162034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45931.296140162034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45931.296140162034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45931.296140162034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45931.296140162034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45931.296140162034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45931.296140162034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45931.296140162034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45931.296140162034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45931.296140162034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45931.296140162034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45931.296140162034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45931.296140162034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45931.296140162034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45931.296140162034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45931.296140162034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45931.296140162034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45931.296140162034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45931.296140162034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45931.296140162034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45931.296140162034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45931.296140162034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45931.296140162034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45931.296140162034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45931.296140162034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45931.296140162034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45931.296140162034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45931.296140162034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45931.296140162034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45931.296140162034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45931.296140162034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45931.296140162034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45931.296140162034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45931.296140162034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45931.296140162034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45931.296140162034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45931.296140162034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45931.296140162034</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45931.296140162034</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45931.296140162034</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45931.296140162034</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45931.296140162034</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45931.296140162034</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45931.296140162034</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45931.296140162034</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45931.296140162034</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45931.296140162034</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45931.296140162034</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45931.296140162034</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45931.296140162034</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45931.296140162034</v>
      </c>
      <c r="H344" s="124"/>
      <c r="I344" s="120" t="str">
        <f>IFERROR(VLOOKUP(D344,DB!A:F,6,0),"")</f>
        <v/>
      </c>
      <c r="J344" s="119" t="str">
        <f>IFERROR(VLOOKUP(D344,DB!A:G,7,0),"")</f>
        <v/>
      </c>
      <c r="K344" s="125"/>
      <c r="L344" s="126" t="str">
        <f>IFERROR(VLOOKUP(D344,DB!A:I,9,0),"")</f>
        <v/>
      </c>
    </row>
  </sheetData>
  <dataValidations count="2">
    <dataValidation allowBlank="1" showInputMessage="1" showErrorMessage="1" sqref="E1" xr:uid="{380493DB-286A-4683-AF55-C78F04945A49}"/>
    <dataValidation type="list" allowBlank="1" showInputMessage="1" showErrorMessage="1" sqref="D15:D23 E5:E34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2025-10-01T04:07:28Z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