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37" documentId="13_ncr:1_{F6CB121F-512D-4AA6-A0C1-0FB36C537598}" xr6:coauthVersionLast="47" xr6:coauthVersionMax="47" xr10:uidLastSave="{B2A10B6A-FCD3-491C-820C-9BD3329715E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5" l="1"/>
  <c r="J5" i="5"/>
  <c r="I5" i="5"/>
  <c r="G5" i="5"/>
  <c r="B5" i="5"/>
  <c r="L4" i="5"/>
  <c r="J4" i="5"/>
  <c r="I4" i="5"/>
  <c r="G4" i="5"/>
  <c r="B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32" i="5"/>
  <c r="J32" i="5"/>
  <c r="I32" i="5"/>
  <c r="G32" i="5"/>
  <c r="B32" i="5"/>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G6" i="5"/>
  <c r="G7" i="5"/>
  <c r="G8" i="5"/>
  <c r="G9" i="5"/>
  <c r="G10" i="5"/>
  <c r="G11" i="5"/>
  <c r="G12" i="5"/>
  <c r="G13" i="5"/>
  <c r="G14" i="5"/>
  <c r="G15" i="5"/>
  <c r="G16" i="5"/>
  <c r="G17" i="5"/>
  <c r="G18" i="5"/>
  <c r="G19" i="5"/>
  <c r="G20" i="5"/>
  <c r="G21" i="5"/>
  <c r="G22" i="5"/>
  <c r="G23" i="5"/>
  <c r="G24" i="5"/>
  <c r="G25" i="5"/>
  <c r="G26" i="5"/>
  <c r="G27" i="5"/>
  <c r="G28" i="5"/>
  <c r="G29" i="5"/>
  <c r="G30" i="5"/>
  <c r="G31"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alcChain>
</file>

<file path=xl/sharedStrings.xml><?xml version="1.0" encoding="utf-8"?>
<sst xmlns="http://schemas.openxmlformats.org/spreadsheetml/2006/main" count="178646" uniqueCount="39100">
  <si>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</si>
  <si>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</si>
  <si>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</si>
  <si>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</si>
  <si>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</si>
  <si>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</si>
  <si>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</si>
  <si>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</si>
  <si>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</si>
  <si>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</si>
  <si>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</si>
  <si>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</si>
  <si>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</si>
  <si>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</si>
  <si>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</si>
  <si>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</si>
  <si>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</si>
  <si>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</si>
  <si>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</si>
  <si>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</si>
  <si>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</si>
  <si>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</si>
  <si>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</si>
  <si>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</si>
  <si>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</si>
  <si>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</si>
  <si>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</si>
  <si>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</si>
  <si>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</si>
  <si>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</si>
  <si>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</si>
  <si>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</si>
  <si>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</si>
  <si>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</si>
  <si>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</si>
  <si>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</si>
  <si>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</si>
  <si>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</si>
  <si>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</si>
  <si>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</si>
  <si>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</si>
  <si>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</si>
  <si>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</si>
  <si>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</si>
  <si>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</si>
  <si>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</si>
  <si>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</si>
  <si>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</si>
  <si>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</si>
  <si>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</si>
  <si>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</si>
  <si>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</si>
  <si>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</si>
  <si>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</si>
  <si>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</si>
  <si>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</si>
  <si>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</si>
  <si>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</si>
  <si>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</si>
  <si>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</si>
  <si>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</si>
  <si>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</si>
  <si>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</si>
  <si>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</si>
  <si>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</si>
  <si>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</si>
  <si>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</si>
  <si>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</si>
  <si>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</si>
  <si>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</si>
  <si>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</si>
  <si>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</si>
  <si>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</si>
  <si>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</si>
  <si>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</si>
  <si>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</si>
  <si>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</si>
  <si>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</si>
  <si>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</si>
  <si>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</si>
  <si>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</si>
  <si>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</si>
  <si>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</si>
  <si>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</si>
  <si>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</si>
  <si>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</si>
  <si>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</si>
  <si>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</si>
  <si>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</si>
  <si>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</si>
  <si>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</si>
  <si>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</si>
  <si>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</si>
  <si>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</si>
  <si>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</si>
  <si>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</si>
  <si>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</si>
  <si>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</si>
  <si>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</si>
  <si>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</si>
  <si>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</si>
  <si>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</si>
  <si>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</si>
  <si>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</si>
  <si>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</si>
  <si>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</si>
  <si>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</si>
  <si>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</si>
  <si>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</si>
  <si>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</si>
  <si>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</si>
  <si>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</si>
  <si>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</si>
  <si>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</si>
  <si>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</si>
  <si>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</si>
  <si>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</si>
  <si>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</si>
  <si>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</si>
  <si>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</si>
  <si>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</si>
  <si>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</si>
  <si>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</si>
  <si>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</si>
  <si>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</si>
  <si>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</si>
  <si>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</si>
  <si>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</si>
  <si>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</si>
  <si>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</si>
  <si>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</si>
  <si>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</si>
  <si>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</si>
  <si>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</si>
  <si>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</si>
  <si>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</si>
  <si>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</si>
  <si>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</si>
  <si>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</si>
  <si>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</si>
  <si>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</si>
  <si>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</si>
  <si>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</si>
  <si>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</si>
  <si>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</si>
  <si>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</si>
  <si>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</si>
  <si>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</si>
  <si>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</si>
  <si>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</si>
  <si>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</si>
  <si>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</si>
  <si>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</si>
  <si>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</si>
  <si>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</si>
  <si>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</si>
  <si>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</si>
  <si>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</si>
  <si>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</si>
  <si>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</si>
  <si>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</si>
  <si>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</si>
  <si>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</si>
  <si>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</si>
  <si>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</si>
  <si>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</si>
  <si>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</si>
  <si>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</si>
  <si>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</si>
  <si>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</si>
  <si>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</si>
  <si>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</si>
  <si>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</si>
  <si>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</si>
  <si>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</si>
  <si>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</si>
  <si>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</si>
  <si>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</si>
  <si>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</si>
  <si>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</si>
  <si>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</si>
  <si>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</si>
  <si>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</si>
  <si>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</si>
  <si>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</si>
  <si>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</si>
  <si>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</si>
  <si>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</si>
  <si>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</si>
  <si>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</si>
  <si>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</si>
  <si>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</si>
  <si>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</si>
  <si>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</si>
  <si>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</si>
  <si>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</si>
  <si>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</si>
  <si>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</si>
  <si>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</si>
  <si>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</si>
  <si>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</si>
  <si>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</si>
  <si>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</si>
  <si>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</si>
  <si>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</si>
  <si>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</si>
  <si>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</si>
  <si>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</si>
  <si>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</si>
  <si>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</si>
  <si>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</si>
  <si>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</si>
  <si>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</si>
  <si>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</si>
  <si>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</si>
  <si>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</si>
  <si>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</si>
  <si>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</si>
  <si>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</si>
  <si>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</si>
  <si>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</si>
  <si>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</si>
  <si>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</si>
  <si>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</si>
  <si>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</si>
  <si>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</si>
  <si>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</si>
  <si>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</si>
  <si>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</si>
  <si>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</si>
  <si>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</si>
  <si>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</si>
  <si>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</si>
  <si>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</si>
  <si>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</si>
  <si>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</si>
  <si>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</si>
  <si>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</si>
  <si>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</si>
  <si>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</si>
  <si>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</si>
  <si>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</si>
  <si>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</si>
  <si>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</si>
  <si>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</si>
  <si>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</si>
  <si>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</si>
  <si>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</si>
  <si>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</si>
  <si>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</si>
  <si>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</si>
  <si>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</si>
  <si>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</si>
  <si>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</si>
  <si>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</si>
  <si>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</si>
  <si>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</si>
  <si>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</si>
  <si>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</si>
  <si>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</si>
  <si>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</si>
  <si>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</si>
  <si>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</si>
  <si>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</si>
  <si>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</si>
  <si>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</si>
  <si>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</si>
  <si>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</si>
  <si>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</si>
  <si>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</si>
  <si>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</si>
  <si>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</si>
  <si>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</si>
  <si>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</si>
  <si>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</si>
  <si>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</si>
  <si>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</si>
  <si>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</si>
  <si>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</si>
  <si>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</si>
  <si>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</si>
  <si>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</si>
  <si>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</si>
  <si>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</si>
  <si>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</si>
  <si>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</si>
  <si>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</si>
  <si>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</si>
  <si>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</si>
  <si>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</si>
  <si>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</si>
  <si>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</si>
  <si>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</si>
  <si>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</si>
  <si>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</si>
  <si>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</si>
  <si>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</si>
  <si>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</si>
  <si>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</si>
  <si>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</si>
  <si>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</si>
  <si>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</si>
  <si>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</si>
  <si>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</si>
  <si>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</si>
  <si>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</si>
  <si>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</si>
  <si>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</si>
  <si>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</si>
  <si>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</si>
  <si>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</si>
  <si>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</si>
  <si>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</si>
  <si>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</si>
  <si>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</si>
  <si>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</si>
  <si>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</si>
  <si>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</si>
  <si>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</si>
  <si>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</si>
  <si>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</si>
  <si>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</si>
  <si>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</si>
  <si>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</si>
  <si>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</si>
  <si>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</si>
  <si>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</si>
  <si>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</si>
  <si>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</si>
  <si>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</si>
  <si>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</si>
  <si>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</si>
  <si>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</si>
  <si>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</si>
  <si>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</si>
  <si>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</si>
  <si>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</si>
  <si>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</si>
  <si>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</si>
  <si>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</si>
  <si>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</si>
  <si>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</si>
  <si>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</si>
  <si>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</si>
  <si>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</si>
  <si>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</si>
  <si>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</si>
  <si>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</si>
  <si>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</si>
  <si>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</si>
  <si>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</si>
  <si>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</si>
  <si>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</si>
  <si>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</si>
  <si>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</si>
  <si>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</si>
  <si>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</si>
  <si>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</si>
  <si>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</si>
  <si>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</si>
  <si>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</si>
  <si>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</si>
  <si>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</si>
  <si>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</si>
  <si>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</si>
  <si>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</si>
  <si>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</si>
  <si>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</si>
  <si>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</si>
  <si>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</si>
  <si>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</si>
  <si>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</si>
  <si>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</si>
  <si>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</si>
  <si>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</si>
  <si>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</si>
  <si>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</si>
  <si>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</si>
  <si>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</si>
  <si>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</si>
  <si>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</si>
  <si>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</si>
  <si>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</si>
  <si>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</si>
  <si>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</si>
  <si>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</si>
  <si>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</si>
  <si>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</si>
  <si>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</si>
  <si>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</si>
  <si>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</si>
  <si>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</si>
  <si>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</si>
  <si>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</si>
  <si>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</si>
  <si>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</si>
  <si>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</si>
  <si>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</si>
  <si>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</si>
  <si>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</si>
  <si>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</si>
  <si>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</si>
  <si>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</si>
  <si>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</si>
  <si>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</si>
  <si>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</si>
  <si>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</si>
  <si>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</si>
  <si>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</si>
  <si>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</si>
  <si>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</si>
  <si>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</si>
  <si>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</si>
  <si>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</si>
  <si>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</si>
  <si>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</si>
  <si>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</si>
  <si>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</si>
  <si>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</si>
  <si>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</si>
  <si>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</si>
  <si>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</si>
  <si>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</si>
  <si>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</si>
  <si>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</si>
  <si>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</si>
  <si>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</si>
  <si>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</si>
  <si>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</si>
  <si>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</si>
  <si>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</si>
  <si>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</si>
  <si>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</si>
  <si>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</si>
  <si>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</si>
  <si>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</si>
  <si>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</si>
  <si>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</si>
  <si>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</si>
  <si>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</si>
  <si>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</si>
  <si>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</si>
  <si>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</si>
  <si>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</si>
  <si>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</si>
  <si>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</si>
  <si>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</si>
  <si>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</si>
  <si>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</si>
  <si>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</si>
  <si>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</si>
  <si>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</si>
  <si>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</si>
  <si>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</si>
  <si>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</si>
  <si>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</si>
  <si>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</si>
  <si>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</si>
  <si>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</si>
  <si>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</si>
  <si>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</si>
  <si>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</si>
  <si>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</si>
  <si>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</si>
  <si>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</si>
  <si>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</si>
  <si>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</si>
  <si>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</si>
  <si>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</si>
  <si>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</si>
  <si>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</si>
  <si>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</si>
  <si>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</si>
  <si>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</si>
  <si>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</si>
  <si>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</si>
  <si>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</si>
  <si>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</si>
  <si>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</si>
  <si>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</si>
  <si>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</si>
  <si>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</si>
  <si>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</si>
  <si>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</si>
  <si>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</si>
  <si>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</si>
  <si>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</si>
  <si>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</si>
  <si>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</si>
  <si>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</si>
  <si>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</si>
  <si>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</si>
  <si>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</si>
  <si>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</si>
  <si>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</si>
  <si>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</si>
  <si>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</si>
  <si>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</si>
  <si>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</si>
  <si>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</si>
  <si>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</si>
  <si>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</si>
  <si>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</si>
  <si>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</si>
  <si>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</si>
  <si>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</si>
  <si>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</si>
  <si>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</si>
  <si>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</si>
  <si>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</si>
  <si>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</si>
  <si>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</si>
  <si>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</si>
  <si>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</si>
  <si>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</si>
  <si>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</si>
  <si>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</si>
  <si>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</si>
  <si>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</si>
  <si>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</si>
  <si>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</si>
  <si>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</si>
  <si>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</si>
  <si>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</si>
  <si>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</si>
  <si>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</si>
  <si>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</si>
  <si>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</si>
  <si>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</si>
  <si>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</si>
  <si>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</si>
  <si>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</si>
  <si>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</si>
  <si>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</si>
  <si>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</si>
  <si>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</si>
  <si>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</si>
  <si>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</si>
  <si>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</si>
  <si>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</si>
  <si>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</si>
  <si>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</si>
  <si>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</si>
  <si>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</si>
  <si>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</si>
  <si>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</si>
  <si>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</si>
  <si>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</si>
  <si>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</si>
  <si>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</si>
  <si>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</si>
  <si>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</si>
  <si>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</si>
  <si>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</si>
  <si>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</si>
  <si>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</si>
  <si>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</si>
  <si>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</si>
  <si>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</si>
  <si>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</si>
  <si>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</si>
  <si>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</si>
  <si>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</si>
  <si>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</si>
  <si>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</si>
  <si>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</si>
  <si>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</si>
  <si>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</si>
  <si>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</si>
  <si>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</si>
  <si>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</si>
  <si>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</si>
  <si>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</si>
  <si>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</si>
  <si>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</si>
  <si>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</si>
  <si>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</si>
  <si>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</si>
  <si>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</si>
  <si>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</si>
  <si>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</si>
  <si>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</si>
  <si>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</si>
  <si>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</si>
  <si>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</si>
  <si>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</si>
  <si>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</si>
  <si>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</si>
  <si>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</si>
  <si>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</si>
  <si>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</si>
  <si>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</si>
  <si>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</si>
  <si>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</si>
  <si>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</si>
  <si>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</si>
  <si>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</si>
  <si>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</si>
  <si>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</si>
  <si>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</si>
  <si>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</si>
  <si>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</si>
  <si>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</si>
  <si>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</si>
  <si>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</si>
  <si>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</si>
  <si>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</si>
  <si>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</si>
  <si>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</si>
  <si>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</si>
  <si>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</si>
  <si>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</si>
  <si>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</si>
  <si>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</si>
  <si>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</si>
  <si>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</si>
  <si>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</si>
  <si>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</si>
  <si>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</si>
  <si>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</si>
  <si>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</si>
  <si>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</si>
  <si>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</si>
  <si>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</si>
  <si>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</si>
  <si>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</si>
  <si>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</si>
  <si>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</si>
  <si>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</si>
  <si>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</si>
  <si>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</si>
  <si>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</si>
  <si>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</si>
  <si>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</si>
  <si>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</si>
  <si>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</si>
  <si>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</si>
  <si>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</si>
  <si>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</si>
  <si>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</si>
  <si>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</si>
  <si>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</si>
  <si>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</si>
  <si>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</si>
  <si>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</si>
  <si>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</si>
  <si>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</si>
  <si>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</si>
  <si>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</si>
  <si>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</si>
  <si>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</si>
  <si>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</si>
  <si>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</si>
  <si>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</si>
  <si>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</si>
  <si>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</si>
  <si>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</si>
  <si>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</si>
  <si>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</si>
  <si>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</si>
  <si>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</si>
  <si>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</si>
  <si>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</si>
  <si>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</si>
  <si>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</si>
  <si>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</si>
  <si>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</si>
  <si>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</si>
  <si>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</si>
  <si>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</si>
  <si>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</si>
  <si>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</si>
  <si>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</si>
  <si>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</si>
  <si>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</si>
  <si>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</si>
  <si>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</si>
  <si>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</si>
  <si>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</si>
  <si>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</si>
  <si>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</si>
  <si>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</si>
  <si>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</si>
  <si>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</si>
  <si>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</si>
  <si>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</si>
  <si>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</si>
  <si>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</si>
  <si>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</si>
  <si>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</si>
  <si>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</si>
  <si>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</si>
  <si>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</si>
  <si>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</si>
  <si>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</si>
  <si>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</si>
  <si>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</si>
  <si>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</si>
  <si>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</si>
  <si>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</si>
  <si>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</si>
  <si>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</si>
  <si>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</si>
  <si>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</si>
  <si>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</si>
  <si>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</si>
  <si>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</si>
  <si>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</si>
  <si>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</si>
  <si>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</si>
  <si>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</si>
  <si>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</si>
  <si>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</si>
  <si>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</si>
  <si>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</si>
  <si>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</si>
  <si>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</si>
  <si>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</si>
  <si>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</si>
  <si>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</si>
  <si>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</si>
  <si>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</si>
  <si>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</si>
  <si>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</si>
  <si>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</si>
  <si>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</si>
  <si>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</si>
  <si>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</si>
  <si>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</si>
  <si>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</si>
  <si>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</si>
  <si>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</si>
  <si>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</si>
  <si>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</si>
  <si>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</si>
  <si>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</si>
  <si>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</si>
  <si>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</si>
  <si>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</si>
  <si>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</si>
  <si>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</si>
  <si>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</si>
  <si>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</si>
  <si>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</si>
  <si>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</si>
  <si>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</si>
  <si>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</si>
  <si>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</si>
  <si>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</si>
  <si>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</si>
  <si>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</si>
  <si>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</si>
  <si>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</si>
  <si>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</si>
  <si>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</si>
  <si>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</si>
  <si>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</si>
  <si>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</si>
  <si>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</si>
  <si>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</si>
  <si>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</si>
  <si>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</si>
  <si>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</si>
  <si>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</si>
  <si>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</si>
  <si>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</si>
  <si>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</si>
  <si>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</si>
  <si>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</si>
  <si>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</si>
  <si>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</si>
  <si>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</si>
  <si>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</si>
  <si>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</si>
  <si>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</si>
  <si>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</si>
  <si>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</si>
  <si>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</si>
  <si>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</si>
  <si>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</si>
  <si>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</si>
  <si>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</si>
  <si>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</si>
  <si>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</si>
  <si>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</si>
  <si>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</si>
  <si>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</si>
  <si>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</si>
  <si>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</si>
  <si>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</si>
  <si>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</si>
  <si>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</si>
  <si>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</si>
  <si>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</si>
  <si>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</si>
  <si>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</si>
  <si>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</si>
  <si>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</si>
  <si>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</si>
  <si>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</si>
  <si>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</si>
  <si>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</si>
  <si>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</si>
  <si>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</si>
  <si>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</si>
  <si>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</si>
  <si>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</si>
  <si>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</si>
  <si>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</si>
  <si>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</si>
  <si>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</si>
  <si>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</si>
  <si>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</si>
  <si>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</si>
  <si>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</si>
  <si>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</si>
  <si>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</si>
  <si>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</si>
  <si>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</si>
  <si>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</si>
  <si>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</si>
  <si>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</si>
  <si>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</si>
  <si>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</si>
  <si>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</si>
  <si>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</si>
  <si>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</si>
  <si>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</si>
  <si>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</si>
  <si>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</si>
  <si>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</si>
  <si>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</si>
  <si>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</si>
  <si>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</si>
  <si>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</si>
  <si>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</si>
  <si>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</si>
  <si>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</si>
  <si>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</si>
  <si>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</si>
  <si>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</si>
  <si>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</si>
  <si>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</si>
  <si>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</si>
  <si>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</si>
  <si>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</si>
  <si>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</si>
  <si>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</si>
  <si>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</si>
  <si>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</si>
  <si>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</si>
  <si>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</si>
  <si>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</si>
  <si>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</si>
  <si>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</si>
  <si>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</si>
  <si>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</si>
  <si>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</si>
  <si>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</si>
  <si>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</si>
  <si>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</si>
  <si>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</si>
  <si>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</si>
  <si>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</si>
  <si>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</si>
  <si>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</si>
  <si>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</si>
  <si>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</si>
  <si>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</si>
  <si>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</si>
  <si>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</si>
  <si>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</si>
  <si>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</si>
  <si>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</si>
  <si>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</si>
  <si>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</si>
  <si>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</si>
  <si>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</si>
  <si>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</si>
  <si>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</si>
  <si>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</si>
  <si>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</si>
  <si>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</si>
  <si>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</si>
  <si>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</si>
  <si>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</si>
  <si>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</si>
  <si>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</si>
  <si>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</si>
  <si>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</si>
  <si>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</si>
  <si>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</si>
  <si>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</si>
  <si>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</si>
  <si>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</si>
  <si>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</si>
  <si>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</si>
  <si>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</si>
  <si>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</si>
  <si>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</si>
  <si>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</si>
  <si>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</si>
  <si>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</si>
  <si>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</si>
  <si>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</si>
  <si>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</si>
  <si>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</si>
  <si>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</si>
  <si>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</si>
  <si>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</si>
  <si>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</si>
  <si>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</si>
  <si>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</si>
  <si>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</si>
  <si>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</si>
  <si>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</si>
  <si>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</si>
  <si>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</si>
  <si>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</si>
  <si>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</si>
  <si>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</si>
  <si>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</si>
  <si>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</si>
  <si>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</si>
  <si>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</si>
  <si>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</si>
  <si>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</si>
  <si>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</si>
  <si>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</si>
  <si>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</si>
  <si>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</si>
  <si>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</si>
  <si>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</si>
  <si>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</si>
  <si>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</si>
  <si>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</si>
  <si>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</si>
  <si>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</si>
  <si>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</si>
  <si>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</si>
  <si>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</si>
  <si>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</si>
  <si>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</si>
  <si>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</si>
  <si>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</si>
  <si>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</si>
  <si>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</si>
  <si>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</si>
  <si>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</si>
  <si>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</si>
  <si>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</si>
  <si>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</si>
  <si>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</si>
  <si>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</si>
  <si>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</si>
  <si>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</si>
  <si>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</si>
  <si>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</si>
  <si>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</si>
  <si>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</si>
  <si>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</si>
  <si>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</si>
  <si>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</si>
  <si>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</si>
  <si>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</si>
  <si>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</si>
  <si>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</si>
  <si>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</si>
  <si>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</si>
  <si>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</si>
  <si>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</si>
  <si>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</si>
  <si>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</si>
  <si>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</si>
  <si>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</si>
  <si>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</si>
  <si>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</si>
  <si>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</si>
  <si>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</si>
  <si>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</si>
  <si>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</si>
  <si>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</si>
  <si>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</si>
  <si>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</si>
  <si>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</si>
  <si>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</si>
  <si>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</si>
  <si>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</si>
  <si>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</si>
  <si>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</si>
  <si>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</si>
  <si>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</si>
  <si>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</si>
  <si>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</si>
  <si>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</si>
  <si>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</si>
  <si>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</si>
  <si>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</si>
  <si>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</si>
  <si>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</si>
  <si>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</si>
  <si>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</si>
  <si>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</si>
  <si>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</si>
  <si>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</si>
  <si>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</si>
  <si>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</si>
  <si>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</si>
  <si>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</si>
  <si>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</si>
  <si>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</si>
  <si>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</si>
  <si>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</si>
  <si>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</si>
  <si>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</si>
  <si>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</si>
  <si>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</si>
  <si>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</si>
  <si>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</si>
  <si>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</si>
  <si>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</si>
  <si>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</si>
  <si>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</si>
  <si>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</si>
  <si>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</si>
  <si>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</si>
  <si>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</si>
  <si>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</si>
  <si>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</si>
  <si>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</si>
  <si>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</si>
  <si>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</si>
  <si>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</si>
  <si>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</si>
  <si>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</si>
  <si>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</si>
  <si>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</si>
  <si>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</si>
  <si>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</si>
  <si>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</si>
  <si>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</si>
  <si>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</si>
  <si>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</si>
  <si>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</si>
  <si>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</si>
  <si>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</si>
  <si>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</si>
  <si>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</si>
  <si>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</si>
  <si>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</si>
  <si>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</si>
  <si>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</si>
  <si>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</si>
  <si>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</si>
  <si>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</si>
  <si>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</si>
  <si>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</si>
  <si>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</si>
  <si>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</si>
  <si>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</si>
  <si>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</si>
  <si>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</si>
  <si>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</si>
  <si>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</si>
  <si>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</si>
  <si>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</si>
  <si>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</si>
  <si>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</si>
  <si>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</si>
  <si>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</si>
  <si>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</si>
  <si>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</si>
  <si>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</si>
  <si>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</si>
  <si>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</si>
  <si>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</si>
  <si>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</si>
  <si>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</si>
  <si>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</si>
  <si>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</si>
  <si>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</si>
  <si>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</si>
  <si>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</si>
  <si>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</si>
  <si>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</si>
  <si>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</si>
  <si>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</si>
  <si>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</si>
  <si>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</si>
  <si>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</si>
  <si>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</si>
  <si>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</si>
  <si>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</si>
  <si>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</si>
  <si>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</si>
  <si>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</si>
  <si>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</si>
  <si>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</si>
  <si>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</si>
  <si>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</si>
  <si>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</si>
  <si>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</si>
  <si>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</si>
  <si>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</si>
  <si>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</si>
  <si>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</si>
  <si>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</si>
  <si>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</si>
  <si>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</si>
  <si>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</si>
  <si>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</si>
  <si>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</si>
  <si>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</si>
  <si>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</si>
  <si>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</si>
  <si>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</si>
  <si>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</si>
  <si>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</si>
  <si>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</si>
  <si>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</si>
  <si>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</si>
  <si>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</si>
  <si>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</si>
  <si>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</si>
  <si>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</si>
  <si>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</si>
  <si>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</si>
  <si>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</si>
  <si>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</si>
  <si>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</si>
  <si>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</si>
  <si>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</si>
  <si>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</si>
  <si>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</si>
  <si>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</si>
  <si>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</si>
  <si>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</si>
  <si>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</si>
  <si>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</si>
  <si>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</si>
  <si>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</si>
  <si>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</si>
  <si>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</si>
  <si>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</si>
  <si>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</si>
  <si>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</si>
  <si>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</si>
  <si>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</si>
  <si>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</si>
  <si>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</si>
  <si>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</si>
  <si>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</si>
  <si>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</si>
  <si>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</si>
  <si>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</si>
  <si>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</si>
  <si>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</si>
  <si>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</si>
  <si>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</si>
  <si>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</si>
  <si>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</si>
  <si>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</si>
  <si>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</si>
  <si>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</si>
  <si>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</si>
  <si>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</si>
  <si>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</si>
  <si>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</si>
  <si>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</si>
  <si>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</si>
  <si>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</si>
  <si>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</si>
  <si>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</si>
  <si>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</si>
  <si>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</si>
  <si>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</si>
  <si>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</si>
  <si>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</si>
  <si>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</si>
  <si>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</si>
  <si>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</si>
  <si>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</si>
  <si>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</si>
  <si>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</si>
  <si>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</si>
  <si>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</si>
  <si>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</si>
  <si>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</si>
  <si>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</si>
  <si>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</si>
  <si>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</si>
  <si>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</si>
  <si>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</si>
  <si>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</si>
  <si>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</si>
  <si>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</si>
  <si>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</si>
  <si>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</si>
  <si>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</si>
  <si>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</si>
  <si>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</si>
  <si>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</si>
  <si>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</si>
  <si>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</si>
  <si>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</si>
  <si>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</si>
  <si>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</si>
  <si>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</si>
  <si>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</si>
  <si>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</si>
  <si>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</si>
  <si>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</si>
  <si>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</si>
  <si>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</si>
  <si>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</si>
  <si>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</si>
  <si>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</si>
  <si>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</si>
  <si>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</si>
  <si>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</si>
  <si>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</si>
  <si>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</si>
  <si>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</si>
  <si>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</si>
  <si>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</si>
  <si>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</si>
  <si>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</si>
  <si>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</si>
  <si>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</si>
  <si>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</si>
  <si>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</si>
  <si>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</si>
  <si>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</si>
  <si>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</si>
  <si>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</si>
  <si>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</si>
  <si>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</si>
  <si>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</si>
  <si>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</si>
  <si>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</si>
  <si>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</si>
  <si>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</si>
  <si>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</si>
  <si>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</si>
  <si>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</si>
  <si>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</si>
  <si>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</si>
  <si>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</si>
  <si>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</si>
  <si>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</si>
  <si>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</si>
  <si>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</si>
  <si>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</si>
  <si>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</si>
  <si>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</si>
  <si>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</si>
  <si>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</si>
  <si>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</si>
  <si>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</si>
  <si>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</si>
  <si>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</si>
  <si>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</si>
  <si>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</si>
  <si>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</si>
  <si>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</si>
  <si>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</si>
  <si>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</si>
  <si>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</si>
  <si>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</si>
  <si>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</si>
  <si>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</si>
  <si>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</si>
  <si>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</si>
  <si>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</si>
  <si>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</si>
  <si>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</si>
  <si>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</si>
  <si>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</si>
  <si>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</si>
  <si>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</si>
  <si>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</si>
  <si>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</si>
  <si>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</si>
  <si>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</si>
  <si>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</si>
  <si>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</si>
  <si>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</si>
  <si>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</si>
  <si>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</si>
  <si>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</si>
  <si>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</si>
  <si>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</si>
  <si>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</si>
  <si>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</si>
  <si>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</si>
  <si>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</si>
  <si>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</si>
  <si>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</si>
  <si>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</si>
  <si>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</si>
  <si>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</si>
  <si>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</si>
  <si>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</si>
  <si>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</si>
  <si>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</si>
  <si>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</si>
  <si>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</si>
  <si>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</si>
  <si>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</si>
  <si>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</si>
  <si>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</si>
  <si>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</si>
  <si>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</si>
  <si>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</si>
  <si>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</si>
  <si>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</si>
  <si>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</si>
  <si>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</si>
  <si>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</si>
  <si>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</si>
  <si>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</si>
  <si>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</si>
  <si>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</si>
  <si>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</si>
  <si>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</si>
  <si>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</si>
  <si>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</si>
  <si>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</si>
  <si>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</si>
  <si>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</si>
  <si>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</si>
  <si>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</si>
  <si>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</si>
  <si>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</si>
  <si>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</si>
  <si>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</si>
  <si>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</si>
  <si>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</si>
  <si>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</si>
  <si>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</si>
  <si>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</si>
  <si>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</si>
  <si>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</si>
  <si>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</si>
  <si>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</si>
  <si>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</si>
  <si>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</si>
  <si>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</si>
  <si>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</si>
  <si>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</si>
  <si>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</si>
  <si>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</si>
  <si>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</si>
  <si>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</si>
  <si>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</si>
  <si>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</si>
  <si>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</si>
  <si>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</si>
  <si>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</si>
  <si>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</si>
  <si>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</si>
  <si>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</si>
  <si>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</si>
  <si>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</si>
  <si>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</si>
  <si>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</si>
  <si>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</si>
  <si>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</si>
  <si>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</si>
  <si>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</si>
  <si>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</si>
  <si>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</si>
  <si>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</si>
  <si>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</si>
  <si>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</si>
  <si>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</si>
  <si>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</si>
  <si>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</si>
  <si>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</si>
  <si>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</si>
  <si>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</si>
  <si>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</si>
  <si>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</si>
  <si>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</si>
  <si>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</si>
  <si>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</si>
  <si>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</si>
  <si>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</si>
  <si>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</si>
  <si>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</si>
  <si>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</si>
  <si>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</si>
  <si>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</si>
  <si>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</si>
  <si>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</si>
  <si>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</si>
  <si>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</si>
  <si>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</si>
  <si>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</si>
  <si>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</si>
  <si>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</si>
  <si>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</si>
  <si>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</si>
  <si>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</si>
  <si>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</si>
  <si>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</si>
  <si>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</si>
  <si>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</si>
  <si>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</si>
  <si>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</si>
  <si>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</si>
  <si>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</si>
  <si>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</si>
  <si>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</si>
  <si>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</si>
  <si>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</si>
  <si>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</si>
  <si>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</si>
  <si>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</si>
  <si>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</si>
  <si>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</si>
  <si>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</si>
  <si>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</si>
  <si>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</si>
  <si>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</si>
  <si>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</si>
  <si>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</si>
  <si>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</si>
  <si>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</si>
  <si>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</si>
  <si>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</si>
  <si>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</si>
  <si>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</si>
  <si>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</si>
  <si>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</si>
  <si>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</si>
  <si>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</si>
  <si>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</si>
  <si>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</si>
  <si>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</si>
  <si>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</si>
  <si>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</si>
  <si>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</si>
  <si>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</si>
  <si>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</si>
  <si>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</si>
  <si>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</si>
  <si>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</si>
  <si>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</si>
  <si>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</si>
  <si>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</si>
  <si>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</si>
  <si>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</si>
  <si>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</si>
  <si>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</si>
  <si>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</si>
  <si>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</si>
  <si>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</si>
  <si>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</si>
  <si>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</si>
  <si>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</si>
  <si>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</si>
  <si>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</si>
  <si>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</si>
  <si>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</si>
  <si>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</si>
  <si>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</si>
  <si>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</si>
  <si>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</si>
  <si>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</si>
  <si>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</si>
  <si>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</si>
  <si>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</si>
  <si>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</si>
  <si>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</si>
  <si>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</si>
  <si>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</si>
  <si>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</si>
  <si>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</si>
  <si>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</si>
  <si>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</si>
  <si>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</si>
  <si>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</si>
  <si>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</si>
  <si>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</si>
  <si>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</si>
  <si>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</si>
  <si>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</si>
  <si>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</si>
  <si>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</si>
  <si>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</si>
  <si>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</si>
  <si>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</si>
  <si>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</si>
  <si>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</si>
  <si>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</si>
  <si>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</si>
  <si>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</si>
  <si>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</si>
  <si>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</si>
  <si>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</si>
  <si>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</si>
  <si>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</si>
  <si>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</si>
  <si>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</si>
  <si>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</si>
  <si>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</si>
  <si>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</si>
  <si>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</si>
  <si>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</si>
  <si>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</si>
  <si>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</si>
  <si>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</si>
  <si>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</si>
  <si>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</si>
  <si>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</si>
  <si>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</si>
  <si>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</si>
  <si>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</si>
  <si>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</si>
  <si>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</si>
  <si>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</si>
  <si>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</si>
  <si>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</si>
  <si>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</si>
  <si>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</si>
  <si>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</si>
  <si>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</si>
  <si>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</si>
  <si>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</si>
  <si>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</si>
  <si>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</si>
  <si>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</si>
  <si>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</si>
  <si>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</si>
  <si>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</si>
  <si>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</si>
  <si>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</si>
  <si>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</si>
  <si>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</si>
  <si>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</si>
  <si>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</si>
  <si>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</si>
  <si>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</si>
  <si>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</si>
  <si>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</si>
  <si>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</si>
  <si>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</si>
  <si>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</si>
  <si>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</si>
  <si>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</si>
  <si>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</si>
  <si>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</si>
  <si>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</si>
  <si>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</si>
  <si>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</si>
  <si>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</si>
  <si>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</si>
  <si>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</si>
  <si>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</si>
  <si>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</si>
  <si>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</si>
  <si>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</si>
  <si>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</si>
  <si>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</si>
  <si>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</si>
  <si>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</si>
  <si>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</si>
  <si>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</si>
  <si>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</si>
  <si>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</si>
  <si>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</si>
  <si>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</si>
  <si>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</si>
  <si>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</si>
  <si>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</si>
  <si>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</si>
  <si>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</si>
  <si>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</si>
  <si>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</si>
  <si>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</si>
  <si>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</si>
  <si>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</si>
  <si>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</si>
  <si>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</si>
  <si>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</si>
  <si>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</si>
  <si>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</si>
  <si>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</si>
  <si>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</si>
  <si>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</si>
  <si>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</si>
  <si>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</si>
  <si>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</si>
  <si>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</si>
  <si>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</si>
  <si>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</si>
  <si>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</si>
  <si>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</si>
  <si>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</si>
  <si>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</si>
  <si>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</si>
  <si>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</si>
  <si>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</si>
  <si>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</si>
  <si>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</si>
  <si>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</si>
  <si>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</si>
  <si>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</si>
  <si>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</si>
  <si>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</si>
  <si>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</si>
  <si>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</si>
  <si>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</si>
  <si>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</si>
  <si>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</si>
  <si>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</si>
  <si>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</si>
  <si>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</si>
  <si>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</si>
  <si>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</si>
  <si>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</si>
  <si>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</si>
  <si>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</si>
  <si>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</si>
  <si>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</si>
  <si>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</si>
  <si>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</si>
  <si>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</si>
  <si>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</si>
  <si>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</si>
  <si>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</si>
  <si>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</si>
  <si>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</si>
  <si>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</si>
  <si>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</si>
  <si>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</si>
  <si>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</si>
  <si>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</si>
  <si>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</si>
  <si>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</si>
  <si>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</si>
  <si>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</si>
  <si>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</si>
  <si>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</si>
  <si>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</si>
  <si>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</si>
  <si>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</si>
  <si>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</si>
  <si>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</si>
  <si>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</si>
  <si>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</si>
  <si>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</si>
  <si>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</si>
  <si>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</si>
  <si>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</si>
  <si>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</si>
  <si>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</si>
  <si>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</si>
  <si>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</si>
  <si>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</si>
  <si>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</si>
  <si>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</si>
  <si>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</si>
  <si>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</si>
  <si>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</si>
  <si>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</si>
  <si>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</si>
  <si>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</si>
  <si>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</si>
  <si>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</si>
  <si>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</si>
  <si>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</si>
  <si>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</si>
  <si>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</si>
  <si>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</si>
  <si>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</si>
  <si>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</si>
  <si>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</si>
  <si>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</si>
  <si>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</si>
  <si>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</si>
  <si>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</si>
  <si>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</si>
  <si>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</si>
  <si>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</si>
  <si>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</si>
  <si>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</si>
  <si>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</si>
  <si>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</si>
  <si>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</si>
  <si>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</si>
  <si>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</si>
  <si>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</si>
  <si>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</si>
  <si>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</si>
  <si>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</si>
  <si>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</si>
  <si>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</si>
  <si>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</si>
  <si>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</si>
  <si>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</si>
  <si>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</si>
  <si>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</si>
  <si>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</si>
  <si>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</si>
  <si>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</si>
  <si>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</si>
  <si>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</si>
  <si>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</si>
  <si>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</si>
  <si>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</si>
  <si>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</si>
  <si>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</si>
  <si>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</si>
  <si>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</si>
  <si>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</si>
  <si>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</si>
  <si>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</si>
  <si>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</si>
  <si>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</si>
  <si>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</si>
  <si>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</si>
  <si>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</si>
  <si>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</si>
  <si>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</si>
  <si>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</si>
  <si>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</si>
  <si>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</si>
  <si>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</si>
  <si>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</si>
  <si>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</si>
  <si>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</si>
  <si>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</si>
  <si>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</si>
  <si>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</si>
  <si>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</si>
  <si>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</si>
  <si>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</si>
  <si>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</si>
  <si>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</si>
  <si>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</si>
  <si>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</si>
  <si>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</si>
  <si>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</si>
  <si>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</si>
  <si>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</si>
  <si>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</si>
  <si>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</si>
  <si>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</si>
  <si>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</si>
  <si>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</si>
  <si>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</si>
  <si>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</si>
  <si>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</si>
  <si>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</si>
  <si>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</si>
  <si>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</si>
  <si>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</si>
  <si>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</si>
  <si>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</si>
  <si>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</si>
  <si>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</si>
  <si>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</si>
  <si>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</si>
  <si>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</si>
  <si>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</si>
  <si>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</si>
  <si>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</si>
  <si>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</si>
  <si>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</si>
  <si>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</si>
  <si>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</si>
  <si>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</si>
  <si>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</si>
  <si>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</si>
  <si>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</si>
  <si>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</si>
  <si>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</si>
  <si>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</si>
  <si>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</si>
  <si>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</si>
  <si>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</si>
  <si>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</si>
  <si>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</si>
  <si>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</si>
  <si>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</si>
  <si>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</si>
  <si>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</si>
  <si>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</si>
  <si>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</si>
  <si>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</si>
  <si>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</si>
  <si>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</si>
  <si>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</si>
  <si>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</si>
  <si>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</si>
  <si>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</si>
  <si>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</si>
  <si>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</si>
  <si>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</si>
  <si>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</si>
  <si>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</si>
  <si>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</si>
  <si>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</si>
  <si>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</si>
  <si>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</si>
  <si>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</si>
  <si>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</si>
  <si>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</si>
  <si>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</si>
  <si>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</si>
  <si>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</si>
  <si>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</si>
  <si>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</si>
  <si>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</si>
  <si>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</si>
  <si>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</si>
  <si>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</si>
  <si>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</si>
  <si>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</si>
  <si>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</si>
  <si>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</si>
  <si>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</si>
  <si>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</si>
  <si>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</si>
  <si>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</si>
  <si>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</si>
  <si>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</si>
  <si>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</si>
  <si>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</si>
  <si>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</si>
  <si>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</si>
  <si>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</si>
  <si>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</si>
  <si>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</si>
  <si>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</si>
  <si>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</si>
  <si>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</si>
  <si>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</si>
  <si>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</si>
  <si>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</si>
  <si>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</si>
  <si>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</si>
  <si>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</si>
  <si>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</si>
  <si>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</si>
  <si>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</si>
  <si>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</si>
  <si>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</si>
  <si>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</si>
  <si>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</si>
  <si>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</si>
  <si>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</si>
  <si>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</si>
  <si>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</si>
  <si>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</si>
  <si>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</si>
  <si>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</si>
  <si>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</si>
  <si>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</si>
  <si>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</si>
  <si>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</si>
  <si>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</si>
  <si>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</si>
  <si>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</si>
  <si>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</si>
  <si>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</si>
  <si>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</si>
  <si>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</si>
  <si>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</si>
  <si>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</si>
  <si>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</si>
  <si>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</si>
  <si>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</si>
  <si>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</si>
  <si>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</si>
  <si>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</si>
  <si>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</si>
  <si>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</si>
  <si>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</si>
  <si>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</si>
  <si>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</si>
  <si>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</si>
  <si>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</si>
  <si>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</si>
  <si>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</si>
  <si>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</si>
  <si>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</si>
  <si>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</si>
  <si>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</si>
  <si>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</si>
  <si>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</si>
  <si>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</si>
  <si>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</si>
  <si>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</si>
  <si>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</si>
  <si>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</si>
  <si>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</si>
  <si>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</si>
  <si>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</si>
  <si>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</si>
  <si>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</si>
  <si>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</si>
  <si>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</si>
  <si>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</si>
  <si>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</si>
  <si>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</si>
  <si>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</si>
  <si>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</si>
  <si>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</si>
  <si>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</si>
  <si>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</si>
  <si>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</si>
  <si>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</si>
  <si>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</si>
  <si>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</si>
  <si>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</si>
  <si>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</si>
  <si>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</si>
  <si>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</si>
  <si>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</si>
  <si>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</si>
  <si>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</si>
  <si>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</si>
  <si>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</si>
  <si>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</si>
  <si>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</si>
  <si>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</si>
  <si>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</si>
  <si>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</si>
  <si>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</si>
  <si>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</si>
  <si>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</si>
  <si>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</si>
  <si>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</si>
  <si>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</si>
  <si>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</si>
  <si>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</si>
  <si>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</si>
  <si>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</si>
  <si>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</si>
  <si>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</si>
  <si>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</si>
  <si>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</si>
  <si>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</si>
  <si>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</si>
  <si>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</si>
  <si>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</si>
  <si>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</si>
  <si>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</si>
  <si>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</si>
  <si>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</si>
  <si>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</si>
  <si>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</si>
  <si>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</si>
  <si>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</si>
  <si>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</si>
  <si>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</si>
  <si>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</si>
  <si>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</si>
  <si>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</si>
  <si>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</si>
  <si>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</si>
  <si>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</si>
  <si>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</si>
  <si>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</si>
  <si>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</si>
  <si>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</si>
  <si>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</si>
  <si>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</si>
  <si>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</si>
  <si>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</si>
  <si>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</si>
  <si>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</si>
  <si>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</si>
  <si>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</si>
  <si>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</si>
  <si>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</si>
  <si>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</si>
  <si>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</si>
  <si>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</si>
  <si>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</si>
  <si>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</si>
  <si>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</si>
  <si>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</si>
  <si>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</si>
  <si>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</si>
  <si>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</si>
  <si>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</si>
  <si>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</si>
  <si>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</si>
  <si>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</si>
  <si>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</si>
  <si>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</si>
  <si>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</si>
  <si>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</si>
  <si>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</si>
  <si>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</si>
  <si>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</si>
  <si>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</si>
  <si>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</si>
  <si>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</si>
  <si>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</si>
  <si>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</si>
  <si>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</si>
  <si>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</si>
  <si>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</si>
  <si>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</si>
  <si>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</si>
  <si>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</si>
  <si>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</si>
  <si>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</si>
  <si>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</si>
  <si>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</si>
  <si>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</si>
  <si>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</si>
  <si>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</si>
  <si>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</si>
  <si>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</si>
  <si>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</si>
  <si>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</si>
  <si>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</si>
  <si>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</si>
  <si>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</si>
  <si>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</si>
  <si>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</si>
  <si>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</si>
  <si>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</si>
  <si>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</si>
  <si>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</si>
  <si>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</si>
  <si>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</si>
  <si>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</si>
  <si>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</si>
  <si>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</si>
  <si>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</si>
  <si>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</si>
  <si>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</si>
  <si>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</si>
  <si>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</si>
  <si>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</si>
  <si>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</si>
  <si>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</si>
  <si>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</si>
  <si>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</si>
  <si>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</si>
  <si>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</si>
  <si>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</si>
  <si>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</si>
  <si>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</si>
  <si>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</si>
  <si>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</si>
  <si>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</si>
  <si>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</si>
  <si>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</si>
  <si>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</si>
  <si>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</si>
  <si>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</si>
  <si>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</si>
  <si>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</si>
  <si>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</si>
  <si>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</si>
  <si>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</si>
  <si>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</si>
  <si>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</si>
  <si>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</si>
  <si>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</si>
  <si>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</si>
  <si>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</si>
  <si>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</si>
  <si>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</si>
  <si>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</si>
  <si>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</si>
  <si>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</si>
  <si>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</si>
  <si>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</si>
  <si>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</si>
  <si>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</si>
  <si>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</si>
  <si>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</si>
  <si>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</si>
  <si>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</si>
  <si>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</si>
  <si>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</si>
  <si>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</si>
  <si>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</si>
  <si>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</si>
  <si>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</si>
  <si>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</si>
  <si>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</si>
  <si>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</si>
  <si>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</si>
  <si>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</si>
  <si>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</si>
  <si>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</si>
  <si>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</si>
  <si>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</si>
  <si>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</si>
  <si>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</si>
  <si>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</si>
  <si>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</si>
  <si>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</si>
  <si>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</si>
  <si>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</si>
  <si>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</si>
  <si>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</si>
  <si>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</si>
  <si>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</si>
  <si>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</si>
  <si>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</si>
  <si>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</si>
  <si>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</si>
  <si>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</si>
  <si>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</si>
  <si>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</si>
  <si>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</si>
  <si>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</si>
  <si>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</si>
  <si>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</si>
  <si>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</si>
  <si>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</si>
  <si>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</si>
  <si>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</si>
  <si>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</si>
  <si>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</si>
  <si>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</si>
  <si>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</si>
  <si>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</si>
  <si>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</si>
  <si>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</si>
  <si>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</si>
  <si>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</si>
  <si>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</si>
  <si>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</si>
  <si>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</si>
  <si>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</si>
  <si>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</si>
  <si>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</si>
  <si>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</si>
  <si>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</si>
  <si>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</si>
  <si>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</si>
  <si>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</si>
  <si>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</si>
  <si>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</si>
  <si>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</si>
  <si>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</si>
  <si>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</si>
  <si>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</si>
  <si>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</si>
  <si>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</si>
  <si>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</si>
  <si>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</si>
  <si>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</si>
  <si>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</si>
  <si>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</si>
  <si>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</si>
  <si>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</si>
  <si>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</si>
  <si>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</si>
  <si>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</si>
  <si>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</si>
  <si>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</si>
  <si>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</si>
  <si>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</si>
  <si>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</si>
  <si>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</si>
  <si>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</si>
  <si>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</si>
  <si>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</si>
  <si>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</si>
  <si>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</si>
  <si>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</si>
  <si>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</si>
  <si>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</si>
  <si>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</si>
  <si>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</si>
  <si>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</si>
  <si>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</si>
  <si>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</si>
  <si>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</si>
  <si>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</si>
  <si>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</si>
  <si>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</si>
  <si>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</si>
  <si>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</si>
  <si>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</si>
  <si>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</si>
  <si>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</si>
  <si>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</si>
  <si>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</si>
  <si>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</si>
  <si>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</si>
  <si>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</si>
  <si>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</si>
  <si>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</si>
  <si>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</si>
  <si>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</si>
  <si>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</si>
  <si>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</si>
  <si>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</si>
  <si>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</si>
  <si>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</si>
  <si>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</si>
  <si>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</si>
  <si>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</si>
  <si>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</si>
  <si>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</si>
  <si>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</si>
  <si>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</si>
  <si>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</si>
  <si>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</si>
  <si>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</si>
  <si>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</si>
  <si>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</si>
  <si>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</si>
  <si>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</si>
  <si>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</si>
  <si>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</si>
  <si>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</si>
  <si>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</si>
  <si>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</si>
  <si>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</si>
  <si>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</si>
  <si>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</si>
  <si>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</si>
  <si>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</si>
  <si>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</si>
  <si>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</si>
  <si>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</si>
  <si>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</si>
  <si>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</si>
  <si>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</si>
  <si>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</si>
  <si>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</si>
  <si>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</si>
  <si>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</si>
  <si>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</si>
  <si>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</si>
  <si>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</si>
  <si>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</si>
  <si>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</si>
  <si>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</si>
  <si>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</si>
  <si>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</si>
  <si>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</si>
  <si>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</si>
  <si>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</si>
  <si>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</si>
  <si>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</si>
  <si>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</si>
  <si>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</si>
  <si>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</si>
  <si>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</si>
  <si>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</si>
  <si>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</si>
  <si>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</si>
  <si>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</si>
  <si>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</si>
  <si>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</si>
  <si>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</si>
  <si>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</si>
  <si>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</si>
  <si>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</si>
  <si>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</si>
  <si>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</si>
  <si>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</si>
  <si>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</si>
  <si>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</si>
  <si>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</si>
  <si>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</si>
  <si>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</si>
  <si>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</si>
  <si>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</si>
  <si>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</si>
  <si>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</si>
  <si>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</si>
  <si>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</si>
  <si>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</si>
  <si>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</si>
  <si>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</si>
  <si>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</si>
  <si>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</si>
  <si>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</si>
  <si>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</si>
  <si>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</si>
  <si>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</si>
  <si>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</si>
  <si>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</si>
  <si>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</si>
  <si>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</si>
  <si>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</si>
  <si>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</si>
  <si>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</si>
  <si>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</si>
  <si>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</si>
  <si>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</si>
  <si>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</si>
  <si>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</si>
  <si>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</si>
  <si>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</si>
  <si>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</si>
  <si>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</si>
  <si>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</si>
  <si>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</si>
  <si>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</si>
  <si>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</si>
  <si>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</si>
  <si>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</si>
  <si>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</si>
  <si>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</si>
  <si>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</si>
  <si>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</si>
  <si>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</si>
  <si>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</si>
  <si>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</si>
  <si>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</si>
  <si>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</si>
  <si>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</si>
  <si>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</si>
  <si>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</si>
  <si>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</si>
  <si>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</si>
  <si>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</si>
  <si>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</si>
  <si>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</si>
  <si>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</si>
  <si>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</si>
  <si>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</si>
  <si>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</si>
  <si>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</si>
  <si>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</si>
  <si>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</si>
  <si>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</si>
  <si>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</si>
  <si>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</si>
  <si>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</si>
  <si>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</si>
  <si>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</si>
  <si>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</si>
  <si>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</si>
  <si>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</si>
  <si>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</si>
  <si>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</si>
  <si>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</si>
  <si>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</si>
  <si>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</si>
  <si>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</si>
  <si>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</si>
  <si>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</si>
  <si>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</si>
  <si>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</si>
  <si>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</si>
  <si>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</si>
  <si>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</si>
  <si>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</si>
  <si>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</si>
  <si>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</si>
  <si>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</si>
  <si>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</si>
  <si>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</si>
  <si>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</si>
  <si>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</si>
  <si>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</si>
  <si>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</si>
  <si>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</si>
  <si>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</si>
  <si>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</si>
  <si>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</si>
  <si>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</si>
  <si>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</si>
  <si>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</si>
  <si>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</si>
  <si>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</si>
  <si>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</si>
  <si>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</si>
  <si>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</si>
  <si>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</si>
  <si>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</si>
  <si>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</si>
  <si>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</si>
  <si>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</si>
  <si>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</si>
  <si>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</si>
  <si>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</si>
  <si>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</si>
  <si>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</si>
  <si>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</si>
  <si>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</si>
  <si>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</si>
  <si>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</si>
  <si>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</si>
  <si>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</si>
  <si>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</si>
  <si>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</si>
  <si>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</si>
  <si>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</si>
  <si>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</si>
  <si>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</si>
  <si>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</si>
  <si>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</si>
  <si>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</si>
  <si>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</si>
  <si>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</si>
  <si>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</si>
  <si>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</si>
  <si>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</si>
  <si>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</si>
  <si>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</si>
  <si>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</si>
  <si>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</si>
  <si>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</si>
  <si>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</si>
  <si>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</si>
  <si>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</si>
  <si>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</si>
  <si>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</si>
  <si>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</si>
  <si>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</si>
  <si>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</si>
  <si>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</si>
  <si>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</si>
  <si>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</si>
  <si>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</si>
  <si>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</si>
  <si>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</si>
  <si>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</si>
  <si>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</si>
  <si>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</si>
  <si>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</si>
  <si>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</si>
  <si>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</si>
  <si>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</si>
  <si>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</si>
  <si>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</si>
  <si>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</si>
  <si>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</si>
  <si>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</si>
  <si>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</si>
  <si>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</si>
  <si>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</si>
  <si>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</si>
  <si>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</si>
  <si>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</si>
  <si>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</si>
  <si>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</si>
  <si>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</si>
  <si>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</si>
  <si>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</si>
  <si>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</si>
  <si>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</si>
  <si>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</si>
  <si>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</si>
  <si>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</si>
  <si>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</si>
  <si>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</si>
  <si>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</si>
  <si>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</si>
  <si>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</si>
  <si>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</si>
  <si>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</si>
  <si>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</si>
  <si>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</si>
  <si>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</si>
  <si>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</si>
  <si>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</si>
  <si>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</si>
  <si>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</si>
  <si>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</si>
  <si>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</si>
  <si>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</si>
  <si>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</si>
  <si>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</si>
  <si>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</si>
  <si>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</si>
  <si>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</si>
  <si>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</si>
  <si>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</si>
  <si>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</si>
  <si>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</si>
  <si>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</si>
  <si>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</si>
  <si>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</si>
  <si>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</si>
  <si>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</si>
  <si>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</si>
  <si>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</si>
  <si>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</si>
  <si>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</si>
  <si>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</si>
  <si>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</si>
  <si>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</si>
  <si>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</si>
  <si>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</si>
  <si>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</si>
  <si>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</si>
  <si>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</si>
  <si>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</si>
  <si>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</si>
  <si>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</si>
  <si>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</si>
  <si>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</si>
  <si>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</si>
  <si>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</si>
  <si>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</si>
  <si>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</si>
  <si>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</si>
  <si>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</si>
  <si>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</si>
  <si>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</si>
  <si>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</si>
  <si>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</si>
  <si>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</si>
  <si>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</si>
  <si>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</si>
  <si>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</si>
  <si>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</si>
  <si>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</si>
  <si>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</si>
  <si>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</si>
  <si>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</si>
  <si>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</si>
  <si>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</si>
  <si>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</si>
  <si>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</si>
  <si>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</si>
  <si>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</si>
  <si>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</si>
  <si>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</si>
  <si>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</si>
  <si>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</si>
  <si>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</si>
  <si>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</si>
  <si>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</si>
  <si>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</si>
  <si>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</si>
  <si>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</si>
  <si>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</si>
  <si>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</si>
  <si>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</si>
  <si>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</si>
  <si>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</si>
  <si>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</si>
  <si>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</si>
  <si>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</si>
  <si>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</si>
  <si>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</si>
  <si>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</si>
  <si>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</si>
  <si>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</si>
  <si>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</si>
  <si>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</si>
  <si>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</si>
  <si>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</si>
  <si>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</si>
  <si>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</si>
  <si>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</si>
  <si>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</si>
  <si>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</si>
  <si>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</si>
  <si>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</si>
  <si>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</si>
  <si>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</si>
  <si>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</si>
  <si>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</si>
  <si>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</si>
  <si>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</si>
  <si>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</si>
  <si>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</si>
  <si>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</si>
  <si>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</si>
  <si>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</si>
  <si>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</si>
  <si>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</si>
  <si>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</si>
  <si>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</si>
  <si>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</si>
  <si>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</si>
  <si>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</si>
  <si>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</si>
  <si>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</si>
  <si>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</si>
  <si>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</si>
  <si>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</si>
  <si>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</si>
  <si>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</si>
  <si>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</si>
  <si>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</si>
  <si>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</si>
  <si>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</si>
  <si>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</si>
  <si>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</si>
  <si>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</si>
  <si>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</si>
  <si>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</si>
  <si>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</si>
  <si>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</si>
  <si>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</si>
  <si>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</si>
  <si>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</si>
  <si>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</si>
  <si>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</si>
  <si>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</si>
  <si>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</si>
  <si>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</si>
  <si>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</si>
  <si>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</si>
  <si>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</si>
  <si>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</si>
  <si>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</si>
  <si>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</si>
  <si>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</si>
  <si>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</si>
  <si>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</si>
  <si>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</si>
  <si>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</si>
  <si>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</si>
  <si>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</si>
  <si>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</si>
  <si>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</si>
  <si>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</si>
  <si>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</si>
  <si>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</si>
  <si>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</si>
  <si>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</si>
  <si>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</si>
  <si>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</si>
  <si>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</si>
  <si>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</si>
  <si>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</si>
  <si>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</si>
  <si>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</si>
  <si>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</si>
  <si>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</si>
  <si>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</si>
  <si>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</si>
  <si>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</si>
  <si>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</si>
  <si>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</si>
  <si>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</si>
  <si>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</si>
  <si>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</si>
  <si>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</si>
  <si>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</si>
  <si>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</si>
  <si>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</si>
  <si>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</si>
  <si>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</si>
  <si>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</si>
  <si>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</si>
  <si>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</si>
  <si>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</si>
  <si>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</si>
  <si>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</si>
  <si>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</si>
  <si>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</si>
  <si>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</si>
  <si>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</si>
  <si>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</si>
  <si>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</si>
  <si>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</si>
  <si>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</si>
  <si>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</si>
  <si>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</si>
  <si>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</si>
  <si>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</si>
  <si>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</si>
  <si>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</si>
  <si>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</si>
  <si>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</si>
  <si>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</si>
  <si>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</si>
  <si>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</si>
  <si>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</si>
  <si>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</si>
  <si>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</si>
  <si>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</si>
  <si>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</si>
  <si>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</si>
  <si>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</si>
  <si>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</si>
  <si>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</si>
  <si>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</si>
  <si>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</si>
  <si>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</si>
  <si>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</si>
  <si>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</si>
  <si>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</si>
  <si>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</si>
  <si>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</si>
  <si>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</si>
  <si>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</si>
  <si>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</si>
  <si>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</si>
  <si>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</si>
  <si>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</si>
  <si>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</si>
  <si>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</si>
  <si>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</si>
  <si>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</si>
  <si>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</si>
  <si>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</si>
  <si>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</si>
  <si>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</si>
  <si>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</si>
  <si>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</si>
  <si>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</si>
  <si>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</si>
  <si>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</si>
  <si>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</si>
  <si>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</si>
  <si>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</si>
  <si>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</si>
  <si>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</si>
  <si>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</si>
  <si>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</si>
  <si>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</si>
  <si>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</si>
  <si>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</si>
  <si>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</si>
  <si>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</si>
  <si>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</si>
  <si>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</si>
  <si>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</si>
  <si>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</si>
  <si>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</si>
  <si>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</si>
  <si>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</si>
  <si>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</si>
  <si>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</si>
  <si>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</si>
  <si>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</si>
  <si>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</si>
  <si>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</si>
  <si>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</si>
  <si>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</si>
  <si>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</si>
  <si>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</si>
  <si>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</si>
  <si>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</si>
  <si>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</si>
  <si>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</si>
  <si>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</si>
  <si>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</si>
  <si>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</si>
  <si>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</si>
  <si>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</si>
  <si>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</si>
  <si>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</si>
  <si>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</si>
  <si>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</si>
  <si>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</si>
  <si>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</si>
  <si>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</si>
  <si>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</si>
  <si>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</si>
  <si>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</si>
  <si>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</si>
  <si>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</si>
  <si>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</si>
  <si>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</si>
  <si>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</si>
  <si>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</si>
  <si>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</si>
  <si>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</si>
  <si>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</si>
  <si>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</si>
  <si>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</si>
  <si>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</si>
  <si>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</si>
  <si>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</si>
  <si>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</si>
  <si>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</si>
  <si>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</si>
  <si>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</si>
  <si>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</si>
  <si>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</si>
  <si>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</si>
  <si>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</si>
  <si>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</si>
  <si>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</si>
  <si>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</si>
  <si>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</si>
  <si>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</si>
  <si>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</si>
  <si>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</si>
  <si>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</si>
  <si>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</si>
  <si>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</si>
  <si>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</si>
  <si>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</si>
  <si>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</si>
  <si>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</si>
  <si>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</si>
  <si>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</si>
  <si>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</si>
  <si>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</si>
  <si>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</si>
  <si>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</si>
  <si>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</si>
  <si>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</si>
  <si>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</si>
  <si>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</si>
  <si>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</si>
  <si>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</si>
  <si>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</si>
  <si>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</si>
  <si>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</si>
  <si>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</si>
  <si>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</si>
  <si>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</si>
  <si>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</si>
  <si>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</si>
  <si>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</si>
  <si>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</si>
  <si>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</si>
  <si>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</si>
  <si>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</si>
  <si>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</si>
  <si>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</si>
  <si>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</si>
  <si>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</si>
  <si>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</si>
  <si>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</si>
  <si>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</si>
  <si>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</si>
  <si>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</si>
  <si>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</si>
  <si>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</si>
  <si>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</si>
  <si>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</si>
  <si>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</si>
  <si>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</si>
  <si>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</si>
  <si>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</si>
  <si>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</si>
  <si>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</si>
  <si>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</si>
  <si>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</si>
  <si>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</si>
  <si>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</si>
  <si>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</si>
  <si>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</si>
  <si>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</si>
  <si>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</si>
  <si>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</si>
  <si>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</si>
  <si>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</si>
  <si>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</si>
  <si>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</si>
  <si>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</si>
  <si>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</si>
  <si>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</si>
  <si>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</si>
  <si>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</si>
  <si>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</si>
  <si>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</si>
  <si>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</si>
  <si>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</si>
  <si>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</si>
  <si>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</si>
  <si>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</si>
  <si>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</si>
  <si>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</si>
  <si>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</si>
  <si>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</si>
  <si>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</si>
  <si>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</si>
  <si>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</si>
  <si>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</si>
  <si>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</si>
  <si>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</si>
  <si>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</si>
  <si>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</si>
  <si>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</si>
  <si>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</si>
  <si>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</si>
  <si>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</si>
  <si>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</si>
  <si>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</si>
  <si>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</si>
  <si>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</si>
  <si>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</si>
  <si>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</si>
  <si>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</si>
  <si>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</si>
  <si>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</si>
  <si>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</si>
  <si>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</si>
  <si>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</si>
  <si>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</si>
  <si>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</si>
  <si>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</si>
  <si>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</si>
  <si>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</si>
  <si>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</si>
  <si>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</si>
  <si>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</si>
  <si>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</si>
  <si>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</si>
  <si>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</si>
  <si>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</si>
  <si>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</si>
  <si>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</si>
  <si>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</si>
  <si>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</si>
  <si>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</si>
  <si>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</si>
  <si>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</si>
  <si>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</si>
  <si>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</si>
  <si>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</si>
  <si>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</si>
  <si>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</si>
  <si>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</si>
  <si>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</si>
  <si>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</si>
  <si>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</si>
  <si>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</si>
  <si>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</si>
  <si>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</si>
  <si>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</si>
  <si>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</si>
  <si>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</si>
  <si>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</si>
  <si>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</si>
  <si>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</si>
  <si>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</si>
  <si>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</si>
  <si>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</si>
  <si>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</si>
  <si>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</si>
  <si>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</si>
  <si>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</si>
  <si>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</si>
  <si>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</si>
  <si>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</si>
  <si>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</si>
  <si>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</si>
  <si>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</si>
  <si>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</si>
  <si>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</si>
  <si>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</si>
  <si>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</si>
  <si>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</si>
  <si>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</si>
  <si>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</si>
  <si>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</si>
  <si>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</si>
  <si>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</si>
  <si>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</si>
  <si>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</si>
  <si>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</si>
  <si>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</si>
  <si>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</si>
  <si>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</si>
  <si>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</si>
  <si>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</si>
  <si>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</si>
  <si>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</si>
  <si>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</si>
  <si>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</si>
  <si>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</si>
  <si>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</si>
  <si>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</si>
  <si>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</si>
  <si>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</si>
  <si>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</si>
  <si>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</si>
  <si>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</si>
  <si>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</si>
  <si>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</si>
  <si>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</si>
  <si>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</si>
  <si>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</si>
  <si>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</si>
  <si>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</si>
  <si>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</si>
  <si>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</si>
  <si>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</si>
  <si>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</si>
  <si>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</si>
  <si>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</si>
  <si>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</si>
  <si>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</si>
  <si>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</si>
  <si>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</si>
  <si>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</si>
  <si>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</si>
  <si>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</si>
  <si>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</si>
  <si>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</si>
  <si>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</si>
  <si>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</si>
  <si>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</si>
  <si>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</si>
  <si>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</si>
  <si>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</si>
  <si>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</si>
  <si>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</si>
  <si>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</si>
  <si>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</si>
  <si>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</si>
  <si>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</si>
  <si>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</si>
  <si>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</si>
  <si>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</si>
  <si>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</si>
  <si>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</si>
  <si>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</si>
  <si>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</si>
  <si>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</si>
  <si>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</si>
  <si>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</si>
  <si>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</si>
  <si>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</si>
  <si>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</si>
  <si>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</si>
  <si>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</si>
  <si>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</si>
  <si>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</si>
  <si>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</si>
  <si>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</si>
  <si>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</si>
  <si>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</si>
  <si>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</si>
  <si>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</si>
  <si>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</si>
  <si>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</si>
  <si>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</si>
  <si>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</si>
  <si>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</si>
  <si>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</si>
  <si>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</si>
  <si>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</si>
  <si>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</si>
  <si>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</si>
  <si>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</si>
  <si>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</si>
  <si>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</si>
  <si>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</si>
  <si>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</si>
  <si>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</si>
  <si>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</si>
  <si>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</si>
  <si>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</si>
  <si>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</si>
  <si>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</si>
  <si>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</si>
  <si>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</si>
  <si>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</si>
  <si>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</si>
  <si>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</si>
  <si>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</si>
  <si>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</si>
  <si>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</si>
  <si>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</si>
  <si>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</si>
  <si>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</si>
  <si>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</si>
  <si>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</si>
  <si>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</si>
  <si>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</si>
  <si>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</si>
  <si>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</si>
  <si>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</si>
  <si>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</si>
  <si>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</si>
  <si>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</si>
  <si>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</si>
  <si>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</si>
  <si>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</si>
  <si>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</si>
  <si>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</si>
  <si>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</si>
  <si>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</si>
  <si>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</si>
  <si>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</si>
  <si>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</si>
  <si>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</si>
  <si>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</si>
  <si>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</si>
  <si>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</si>
  <si>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</si>
  <si>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</si>
  <si>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</si>
  <si>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</si>
  <si>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</si>
  <si>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</si>
  <si>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</si>
  <si>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</si>
  <si>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</si>
  <si>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</si>
  <si>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</si>
  <si>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</si>
  <si>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</si>
  <si>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</si>
  <si>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</si>
  <si>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</si>
  <si>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</si>
  <si>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</si>
  <si>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</si>
  <si>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</si>
  <si>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</si>
  <si>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</si>
  <si>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</si>
  <si>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</si>
  <si>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</si>
  <si>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</si>
  <si>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</si>
  <si>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</si>
  <si>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</si>
  <si>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</si>
  <si>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</si>
  <si>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</si>
  <si>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</si>
  <si>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</si>
  <si>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</si>
  <si>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</si>
  <si>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</si>
  <si>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</si>
  <si>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</si>
  <si>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</si>
  <si>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</si>
  <si>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</si>
  <si>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</si>
  <si>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</si>
  <si>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</si>
  <si>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</si>
  <si>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</si>
  <si>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</si>
  <si>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</si>
  <si>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</si>
  <si>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</si>
  <si>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</si>
  <si>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</si>
  <si>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</si>
  <si>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</si>
  <si>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</si>
  <si>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</si>
  <si>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</si>
  <si>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</si>
  <si>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</si>
  <si>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</si>
  <si>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</si>
  <si>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</si>
  <si>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</si>
  <si>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</si>
  <si>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</si>
  <si>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</si>
  <si>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</si>
  <si>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</si>
  <si>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</si>
  <si>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</si>
  <si>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</si>
  <si>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</si>
  <si>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</si>
  <si>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</si>
  <si>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</si>
  <si>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</si>
  <si>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</si>
  <si>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</si>
  <si>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</si>
  <si>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</si>
  <si>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</si>
  <si>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</si>
  <si>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</si>
  <si>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</si>
  <si>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</si>
  <si>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</si>
  <si>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</si>
  <si>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</si>
  <si>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</si>
  <si>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</si>
  <si>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</si>
  <si>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</si>
  <si>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</si>
  <si>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</si>
  <si>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</si>
  <si>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</si>
  <si>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</si>
  <si>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</si>
  <si>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</si>
  <si>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</si>
  <si>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</si>
  <si>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</si>
  <si>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</si>
  <si>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</si>
  <si>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</si>
  <si>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</si>
  <si>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</si>
  <si>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</si>
  <si>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</si>
  <si>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</si>
  <si>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</si>
  <si>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</si>
  <si>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</si>
  <si>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</si>
  <si>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</si>
  <si>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</si>
  <si>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</si>
  <si>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</si>
  <si>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</si>
  <si>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</si>
  <si>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</si>
  <si>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</si>
  <si>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</si>
  <si>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</si>
  <si>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</si>
  <si>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</si>
  <si>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</si>
  <si>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</si>
  <si>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</si>
  <si>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</si>
  <si>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</si>
  <si>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</si>
  <si>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</si>
  <si>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</si>
  <si>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</si>
  <si>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</si>
  <si>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</si>
  <si>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</si>
  <si>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</si>
  <si>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</si>
  <si>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</si>
  <si>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</si>
  <si>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</si>
  <si>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</si>
  <si>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</si>
  <si>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</si>
  <si>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</si>
  <si>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</si>
  <si>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</si>
  <si>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</si>
  <si>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</si>
  <si>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</si>
  <si>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</si>
  <si>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</si>
  <si>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</si>
  <si>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</si>
  <si>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</si>
  <si>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</si>
  <si>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</si>
  <si>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</si>
  <si>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</si>
  <si>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</si>
  <si>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</si>
  <si>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</si>
  <si>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</si>
  <si>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</si>
  <si>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</si>
  <si>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</si>
  <si>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</si>
  <si>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</si>
  <si>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</si>
  <si>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</si>
  <si>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</si>
  <si>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</si>
  <si>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</si>
  <si>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</si>
  <si>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</si>
  <si>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</si>
  <si>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</si>
  <si>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</si>
  <si>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</si>
  <si>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</si>
  <si>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</si>
  <si>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</si>
  <si>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</si>
  <si>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</si>
  <si>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</si>
  <si>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</si>
  <si>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</si>
  <si>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</si>
  <si>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</si>
  <si>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</si>
  <si>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</si>
  <si>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</si>
  <si>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</si>
  <si>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</si>
  <si>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</si>
  <si>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</si>
  <si>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</si>
  <si>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</si>
  <si>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</si>
  <si>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</si>
  <si>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</si>
  <si>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</si>
  <si>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</si>
  <si>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</si>
  <si>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</si>
  <si>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</si>
  <si>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</si>
  <si>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</si>
  <si>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</si>
  <si>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</si>
  <si>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</si>
  <si>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</si>
  <si>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</si>
  <si>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</si>
  <si>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</si>
  <si>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</si>
  <si>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</si>
  <si>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</si>
  <si>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</si>
  <si>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</si>
  <si>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</si>
  <si>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</si>
  <si>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</si>
  <si>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</si>
  <si>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</si>
  <si>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</si>
  <si>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</si>
  <si>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</si>
  <si>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</si>
  <si>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</si>
  <si>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</si>
  <si>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</si>
  <si>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</si>
  <si>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</si>
  <si>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</si>
  <si>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</si>
  <si>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</si>
  <si>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</si>
  <si>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</si>
  <si>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</si>
  <si>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</si>
  <si>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</si>
  <si>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</si>
  <si>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</si>
  <si>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</si>
  <si>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</si>
  <si>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</si>
  <si>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</si>
  <si>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</si>
  <si>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</si>
  <si>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</si>
  <si>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</si>
  <si>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</si>
  <si>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</si>
  <si>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</si>
  <si>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</si>
  <si>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</si>
  <si>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</si>
  <si>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</si>
  <si>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</si>
  <si>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</si>
  <si>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</si>
  <si>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</si>
  <si>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</si>
  <si>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</si>
  <si>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</si>
  <si>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</si>
  <si>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</si>
  <si>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</si>
  <si>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</si>
  <si>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</si>
  <si>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</si>
  <si>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</si>
  <si>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</si>
  <si>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</si>
  <si>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</si>
  <si>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</si>
  <si>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</si>
  <si>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</si>
  <si>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</si>
  <si>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</si>
  <si>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</si>
  <si>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</si>
  <si>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</si>
  <si>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</si>
  <si>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</si>
  <si>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</si>
  <si>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</si>
  <si>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</si>
  <si>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</si>
  <si>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</si>
  <si>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</si>
  <si>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</si>
  <si>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</si>
  <si>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</si>
  <si>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</si>
  <si>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</si>
  <si>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</si>
  <si>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</si>
  <si>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</si>
  <si>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</si>
  <si>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</si>
  <si>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</si>
  <si>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</si>
  <si>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</si>
  <si>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</si>
  <si>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</si>
  <si>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</si>
  <si>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</si>
  <si>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</si>
  <si>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</si>
  <si>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</si>
  <si>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</si>
  <si>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</si>
  <si>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</si>
  <si>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</si>
  <si>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</si>
  <si>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</si>
  <si>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</si>
  <si>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</si>
  <si>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</si>
  <si>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</si>
  <si>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</si>
  <si>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</si>
  <si>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</si>
  <si>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</si>
  <si>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</si>
  <si>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</si>
  <si>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</si>
  <si>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</si>
  <si>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</si>
  <si>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</si>
  <si>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</si>
  <si>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</si>
  <si>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</si>
  <si>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</si>
  <si>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</si>
  <si>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</si>
  <si>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</si>
  <si>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</si>
  <si>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</si>
  <si>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</si>
  <si>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</si>
  <si>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</si>
  <si>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</si>
  <si>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</si>
  <si>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</si>
  <si>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</si>
  <si>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</si>
  <si>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</si>
  <si>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</si>
  <si>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</si>
  <si>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</si>
  <si>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</si>
  <si>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</si>
  <si>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</si>
  <si>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</si>
  <si>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</si>
  <si>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</si>
  <si>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</si>
  <si>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</si>
  <si>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</si>
  <si>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</si>
  <si>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</si>
  <si>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</si>
  <si>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</si>
  <si>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</si>
  <si>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</si>
  <si>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</si>
  <si>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</si>
  <si>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</si>
  <si>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</si>
  <si>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</si>
  <si>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</si>
  <si>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</si>
  <si>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</si>
  <si>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</si>
  <si>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</si>
  <si>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</si>
  <si>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</si>
  <si>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</si>
  <si>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</si>
  <si>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</si>
  <si>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</si>
  <si>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</si>
  <si>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</si>
  <si>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</si>
  <si>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</si>
  <si>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</si>
  <si>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</si>
  <si>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</si>
  <si>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</si>
  <si>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</si>
  <si>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</si>
  <si>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</si>
  <si>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</si>
  <si>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</si>
  <si>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</si>
  <si>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</si>
  <si>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</si>
  <si>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</si>
  <si>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</si>
  <si>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</si>
  <si>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</si>
  <si>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</si>
  <si>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</si>
  <si>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</si>
  <si>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</si>
  <si>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</si>
  <si>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</si>
  <si>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</si>
  <si>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</si>
  <si>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</si>
  <si>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</si>
  <si>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</si>
  <si>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</si>
  <si>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</si>
  <si>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</si>
  <si>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</si>
  <si>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</si>
  <si>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</si>
  <si>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</si>
  <si>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</si>
  <si>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</si>
  <si>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</si>
  <si>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</si>
  <si>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</si>
  <si>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</si>
  <si>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</si>
  <si>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</si>
  <si>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</si>
  <si>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</si>
  <si>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</si>
  <si>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</si>
  <si>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</si>
  <si>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</si>
  <si>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</si>
  <si>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</si>
  <si>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</si>
  <si>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</si>
  <si>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</si>
  <si>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</si>
  <si>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</si>
  <si>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</si>
  <si>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</si>
  <si>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</si>
  <si>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</si>
  <si>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</si>
  <si>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</si>
  <si>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</si>
  <si>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</si>
  <si>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</si>
  <si>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</si>
  <si>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</si>
  <si>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</si>
  <si>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</si>
  <si>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</si>
  <si>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</si>
  <si>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</si>
  <si>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</si>
  <si>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</si>
  <si>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</si>
  <si>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</si>
  <si>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</si>
  <si>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</si>
  <si>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</si>
  <si>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</si>
  <si>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</si>
  <si>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</si>
  <si>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</si>
  <si>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</si>
  <si>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</si>
  <si>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</si>
  <si>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</si>
  <si>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</si>
  <si>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</si>
  <si>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</si>
  <si>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</si>
  <si>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</si>
  <si>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</si>
  <si>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</si>
  <si>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</si>
  <si>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</si>
  <si>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</si>
  <si>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</si>
  <si>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</si>
  <si>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</si>
  <si>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</si>
  <si>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</si>
  <si>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</si>
  <si>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</si>
  <si>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</si>
  <si>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</si>
  <si>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</si>
  <si>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</si>
  <si>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</si>
  <si>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</si>
  <si>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</si>
  <si>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</si>
  <si>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</si>
  <si>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</si>
  <si>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</si>
  <si>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</si>
  <si>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</si>
  <si>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</si>
  <si>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</si>
  <si>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</si>
  <si>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</si>
  <si>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</si>
  <si>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</si>
  <si>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</si>
  <si>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</si>
  <si>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</si>
  <si>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</si>
  <si>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</si>
  <si>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</si>
  <si>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</si>
  <si>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</si>
  <si>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</si>
  <si>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</si>
  <si>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</si>
  <si>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</si>
  <si>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</si>
  <si>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</si>
  <si>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</si>
  <si>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</si>
  <si>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</si>
  <si>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</si>
  <si>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</si>
  <si>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</si>
  <si>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</si>
  <si>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</si>
  <si>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</si>
  <si>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</si>
  <si>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</si>
  <si>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</si>
  <si>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</si>
  <si>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</si>
  <si>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</si>
  <si>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</si>
  <si>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</si>
  <si>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</si>
  <si>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</si>
  <si>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</si>
  <si>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</si>
  <si>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</si>
  <si>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</si>
  <si>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</si>
  <si>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</si>
  <si>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</si>
  <si>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</si>
  <si>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</si>
  <si>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</si>
  <si>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</si>
  <si>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</si>
  <si>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</si>
  <si>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</si>
  <si>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</si>
  <si>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</si>
  <si>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</si>
  <si>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</si>
  <si>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</si>
  <si>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</si>
  <si>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</si>
  <si>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</si>
  <si>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</si>
  <si>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</si>
  <si>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</si>
  <si>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</si>
  <si>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</si>
  <si>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</si>
  <si>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</si>
  <si>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</si>
  <si>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</si>
  <si>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</si>
  <si>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</si>
  <si>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</si>
  <si>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</si>
  <si>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</si>
  <si>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</si>
  <si>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</si>
  <si>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</si>
  <si>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</si>
  <si>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</si>
  <si>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</si>
  <si>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</si>
  <si>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</si>
  <si>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</si>
  <si>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</si>
  <si>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</si>
  <si>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</si>
  <si>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</si>
  <si>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</si>
  <si>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</si>
  <si>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</si>
  <si>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</si>
  <si>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</si>
  <si>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</si>
  <si>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</si>
  <si>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</si>
  <si>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</si>
  <si>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</si>
  <si>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</si>
  <si>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</si>
  <si>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</si>
  <si>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</si>
  <si>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</si>
  <si>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</si>
  <si>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</si>
  <si>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</si>
  <si>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</si>
  <si>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</si>
  <si>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</si>
  <si>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</si>
  <si>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</si>
  <si>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</si>
  <si>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</si>
  <si>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</si>
  <si>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</si>
  <si>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</si>
  <si>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</si>
  <si>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</si>
  <si>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</si>
  <si>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</si>
  <si>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</si>
  <si>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</si>
  <si>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</si>
  <si>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</si>
  <si>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</si>
  <si>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</si>
  <si>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</si>
  <si>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</si>
  <si>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</si>
  <si>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</si>
  <si>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</si>
  <si>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</si>
  <si>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</si>
  <si>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</si>
  <si>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</si>
  <si>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</si>
  <si>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</si>
  <si>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</si>
  <si>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</si>
  <si>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</si>
  <si>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</si>
  <si>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</si>
  <si>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</si>
  <si>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</si>
  <si>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</si>
  <si>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</si>
  <si>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</si>
  <si>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</si>
  <si>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</si>
  <si>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</si>
  <si>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</si>
  <si>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</si>
  <si>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</si>
  <si>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</si>
  <si>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</si>
  <si>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</si>
  <si>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</si>
  <si>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</si>
  <si>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</si>
  <si>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</si>
  <si>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</si>
  <si>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</si>
  <si>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</si>
  <si>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</si>
  <si>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</si>
  <si>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</si>
  <si>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</si>
  <si>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</si>
  <si>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</si>
  <si>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</si>
  <si>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</si>
  <si>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</si>
  <si>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</si>
  <si>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</si>
  <si>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</si>
  <si>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</si>
  <si>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</si>
  <si>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</si>
  <si>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</si>
  <si>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</si>
  <si>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</si>
  <si>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</si>
  <si>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</si>
  <si>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</si>
  <si>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</si>
  <si>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</si>
  <si>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</si>
  <si>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</si>
  <si>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</si>
  <si>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</si>
  <si>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</si>
  <si>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</si>
  <si>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</si>
  <si>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</si>
  <si>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</si>
  <si>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</si>
  <si>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</si>
  <si>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</si>
  <si>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</si>
  <si>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</si>
  <si>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</si>
  <si>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</si>
  <si>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</si>
  <si>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</si>
  <si>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</si>
  <si>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</si>
  <si>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</si>
  <si>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</si>
  <si>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</si>
  <si>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</si>
  <si>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</si>
  <si>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</si>
  <si>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</si>
  <si>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</si>
  <si>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</si>
  <si>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</si>
  <si>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</si>
  <si>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</si>
  <si>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</si>
  <si>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</si>
  <si>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</si>
  <si>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</si>
  <si>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</si>
  <si>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</si>
  <si>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</si>
  <si>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</si>
  <si>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</si>
  <si>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</si>
  <si>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</si>
  <si>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</si>
  <si>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</si>
  <si>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</si>
  <si>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</si>
  <si>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</si>
  <si>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</si>
  <si>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</si>
  <si>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</si>
  <si>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</si>
  <si>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</si>
  <si>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</si>
  <si>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</si>
  <si>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</si>
  <si>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</si>
  <si>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</si>
  <si>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</si>
  <si>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</si>
  <si>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</si>
  <si>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</si>
  <si>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</si>
  <si>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</si>
  <si>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</si>
  <si>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</si>
  <si>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</si>
  <si>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</si>
  <si>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</si>
  <si>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</si>
  <si>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</si>
  <si>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</si>
  <si>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</si>
  <si>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</si>
  <si>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</si>
  <si>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</si>
  <si>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</si>
  <si>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</si>
  <si>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</si>
  <si>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</si>
  <si>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</si>
  <si>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</si>
  <si>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</si>
  <si>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</si>
  <si>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</si>
  <si>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</si>
  <si>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</si>
  <si>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</si>
  <si>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</si>
  <si>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</si>
  <si>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</si>
  <si>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</si>
  <si>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</si>
  <si>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</si>
  <si>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</si>
  <si>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</si>
  <si>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</si>
  <si>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</si>
  <si>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</si>
  <si>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</si>
  <si>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</si>
  <si>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</si>
  <si>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</si>
  <si>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</si>
  <si>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</si>
  <si>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</si>
  <si>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</si>
  <si>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</si>
  <si>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</si>
  <si>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</si>
  <si>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</si>
  <si>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</si>
  <si>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</si>
  <si>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</si>
  <si>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</si>
  <si>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</si>
  <si>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</si>
  <si>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</si>
  <si>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</si>
  <si>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</si>
  <si>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</si>
  <si>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</si>
  <si>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</si>
  <si>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</si>
  <si>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</si>
  <si>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</si>
  <si>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</si>
  <si>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</si>
  <si>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</si>
  <si>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</si>
  <si>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</si>
  <si>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</si>
  <si>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</si>
  <si>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</si>
  <si>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</si>
  <si>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</si>
  <si>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</si>
  <si>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</si>
  <si>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</si>
  <si>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</si>
  <si>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</si>
  <si>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</si>
  <si>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</si>
  <si>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</si>
  <si>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</si>
  <si>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</si>
  <si>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</si>
  <si>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</si>
  <si>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</si>
  <si>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</si>
  <si>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</si>
  <si>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</si>
  <si>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</si>
  <si>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</si>
  <si>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</si>
  <si>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</si>
  <si>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</si>
  <si>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</si>
  <si>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</si>
  <si>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</si>
  <si>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</si>
  <si>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</si>
  <si>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</si>
  <si>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</si>
  <si>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</si>
  <si>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</si>
  <si>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</si>
  <si>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</si>
  <si>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</si>
  <si>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</si>
  <si>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</si>
  <si>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</si>
  <si>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</si>
  <si>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</si>
  <si>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</si>
  <si>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</si>
  <si>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</si>
  <si>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</si>
  <si>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</si>
  <si>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</si>
  <si>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</si>
  <si>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</si>
  <si>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</si>
  <si>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</si>
  <si>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</si>
  <si>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</si>
  <si>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</si>
  <si>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</si>
  <si>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</si>
  <si>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</si>
  <si>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</si>
  <si>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</si>
  <si>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</si>
  <si>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</si>
  <si>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</si>
  <si>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</si>
  <si>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</si>
  <si>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</si>
  <si>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</si>
  <si>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</si>
  <si>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</si>
  <si>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</si>
  <si>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</si>
  <si>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</si>
  <si>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</si>
  <si>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</si>
  <si>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</si>
  <si>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</si>
  <si>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</si>
  <si>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</si>
  <si>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</si>
  <si>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</si>
  <si>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</si>
  <si>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</si>
  <si>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</si>
  <si>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</si>
  <si>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</si>
  <si>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</si>
  <si>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</si>
  <si>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</si>
  <si>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</si>
  <si>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</si>
  <si>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</si>
  <si>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</si>
  <si>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</si>
  <si>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</si>
  <si>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</si>
  <si>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</si>
  <si>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</si>
  <si>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</si>
  <si>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</si>
  <si>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</si>
  <si>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</si>
  <si>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</si>
  <si>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</si>
  <si>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</si>
  <si>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</si>
  <si>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</si>
  <si>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</si>
  <si>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</si>
  <si>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</si>
  <si>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</si>
  <si>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</si>
  <si>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</si>
  <si>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</si>
  <si>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</si>
  <si>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</si>
  <si>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</si>
  <si>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</si>
  <si>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</si>
  <si>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</si>
  <si>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</si>
  <si>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</si>
  <si>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</si>
  <si>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</si>
  <si>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</si>
  <si>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</si>
  <si>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</si>
  <si>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</si>
  <si>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</si>
  <si>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</si>
  <si>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</si>
  <si>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</si>
  <si>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</si>
  <si>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</si>
  <si>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</si>
  <si>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</si>
  <si>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</si>
  <si>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</si>
  <si>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</si>
  <si>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</si>
  <si>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</si>
  <si>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</si>
  <si>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</si>
  <si>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</si>
  <si>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</si>
  <si>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</si>
  <si>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</si>
  <si>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</si>
  <si>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</si>
  <si>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</si>
  <si>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</si>
  <si>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</si>
  <si>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</si>
  <si>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</si>
  <si>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</si>
  <si>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</si>
  <si>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</si>
  <si>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</si>
  <si>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</si>
  <si>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</si>
  <si>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</si>
  <si>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</si>
  <si>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</si>
  <si>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</si>
  <si>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</si>
  <si>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</si>
  <si>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</si>
  <si>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</si>
  <si>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</si>
  <si>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</si>
  <si>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</si>
  <si>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</si>
  <si>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</si>
  <si>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</si>
  <si>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</si>
  <si>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</si>
  <si>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</si>
  <si>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</si>
  <si>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</si>
  <si>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</si>
  <si>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</si>
  <si>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</si>
  <si>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</si>
  <si>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</si>
  <si>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</si>
  <si>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</si>
  <si>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</si>
  <si>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</si>
  <si>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</si>
  <si>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</si>
  <si>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</si>
  <si>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</si>
  <si>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</si>
  <si>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</si>
  <si>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</si>
  <si>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</si>
  <si>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</si>
  <si>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</si>
  <si>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</si>
  <si>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</si>
  <si>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</si>
  <si>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</si>
  <si>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</si>
  <si>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</si>
  <si>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</si>
  <si>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</si>
  <si>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</si>
  <si>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</si>
  <si>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</si>
  <si>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</si>
  <si>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</si>
  <si>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</si>
  <si>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</si>
  <si>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</si>
  <si>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</si>
  <si>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</si>
  <si>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</si>
  <si>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</si>
  <si>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</si>
  <si>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</si>
  <si>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</si>
  <si>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</si>
  <si>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</si>
  <si>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</si>
  <si>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</si>
  <si>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</si>
  <si>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</si>
  <si>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</si>
  <si>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</si>
  <si>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</si>
  <si>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</si>
  <si>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</si>
  <si>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</si>
  <si>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</si>
  <si>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</si>
  <si>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</si>
  <si>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</si>
  <si>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</si>
  <si>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</si>
  <si>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</si>
  <si>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</si>
  <si>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</si>
  <si>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</si>
  <si>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</si>
  <si>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</si>
  <si>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</si>
  <si>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</si>
  <si>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</si>
  <si>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</si>
  <si>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</si>
  <si>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</si>
  <si>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</si>
  <si>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</si>
  <si>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</si>
  <si>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</si>
  <si>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</si>
  <si>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</si>
  <si>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</si>
  <si>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</si>
  <si>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</si>
  <si>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</si>
  <si>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</si>
  <si>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</si>
  <si>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</si>
  <si>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</si>
  <si>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</si>
  <si>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</si>
  <si>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</si>
  <si>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</si>
  <si>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</si>
  <si>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</si>
  <si>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</si>
  <si>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</si>
  <si>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</si>
  <si>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</si>
  <si>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</si>
  <si>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</si>
  <si>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</si>
  <si>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</si>
  <si>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</si>
  <si>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</si>
  <si>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</si>
  <si>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</si>
  <si>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</si>
  <si>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</si>
  <si>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</si>
  <si>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</si>
  <si>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</si>
  <si>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</si>
  <si>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</si>
  <si>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</si>
  <si>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</si>
  <si>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</si>
  <si>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</si>
  <si>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</si>
  <si>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</si>
  <si>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</si>
  <si>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</si>
  <si>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</si>
  <si>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</si>
  <si>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</si>
  <si>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</si>
  <si>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</si>
  <si>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</si>
  <si>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</si>
  <si>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</si>
  <si>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</si>
  <si>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</si>
  <si>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</si>
  <si>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</si>
  <si>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</si>
  <si>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</si>
  <si>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</si>
  <si>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</si>
  <si>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</si>
  <si>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</si>
  <si>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</si>
  <si>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</si>
  <si>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</si>
  <si>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</si>
  <si>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</si>
  <si>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</si>
  <si>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</si>
  <si>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</si>
  <si>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</si>
  <si>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</si>
  <si>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</si>
  <si>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</si>
  <si>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</si>
  <si>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</si>
  <si>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</si>
  <si>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</si>
  <si>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</si>
  <si>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</si>
  <si>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</si>
  <si>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</si>
  <si>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</si>
  <si>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</si>
  <si>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</si>
  <si>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</si>
  <si>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</si>
  <si>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</si>
  <si>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</si>
  <si>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</si>
  <si>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</si>
  <si>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</si>
  <si>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</si>
  <si>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</si>
  <si>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</si>
  <si>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</si>
  <si>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</si>
  <si>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</si>
  <si>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</si>
  <si>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</si>
  <si>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</si>
  <si>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</si>
  <si>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</si>
  <si>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</si>
  <si>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</si>
  <si>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</si>
  <si>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</si>
  <si>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</si>
  <si>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</si>
  <si>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</si>
  <si>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</si>
  <si>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</si>
  <si>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</si>
  <si>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</si>
  <si>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</si>
  <si>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</si>
  <si>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</si>
  <si>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</si>
  <si>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</si>
  <si>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</si>
  <si>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</si>
  <si>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</si>
  <si>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</si>
  <si>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</si>
  <si>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</si>
  <si>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</si>
  <si>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</si>
  <si>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</si>
  <si>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</si>
  <si>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</si>
  <si>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</si>
  <si>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</si>
  <si>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</si>
  <si>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</si>
  <si>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</si>
  <si>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</si>
  <si>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</si>
  <si>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</si>
  <si>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</si>
  <si>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</si>
  <si>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</si>
  <si>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</si>
  <si>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</si>
  <si>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</si>
  <si>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</si>
  <si>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</si>
  <si>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</si>
  <si>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</si>
  <si>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</si>
  <si>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</si>
  <si>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</si>
  <si>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</si>
  <si>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</si>
  <si>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</si>
  <si>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</si>
  <si>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</si>
  <si>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</si>
  <si>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</si>
  <si>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</si>
  <si>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</si>
  <si>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</si>
  <si>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</si>
  <si>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</si>
  <si>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</si>
  <si>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</si>
  <si>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</si>
  <si>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</si>
  <si>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</si>
  <si>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</si>
  <si>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</si>
  <si>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</si>
  <si>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</si>
  <si>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</si>
  <si>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</si>
  <si>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</si>
  <si>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</si>
  <si>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</si>
  <si>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</si>
  <si>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</si>
  <si>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</si>
  <si>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</si>
  <si>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</si>
  <si>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</si>
  <si>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</si>
  <si>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</si>
  <si>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</si>
  <si>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</si>
  <si>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</si>
  <si>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</si>
  <si>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</si>
  <si>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</si>
  <si>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</si>
  <si>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</si>
  <si>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</si>
  <si>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</si>
  <si>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</si>
  <si>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</si>
  <si>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</si>
  <si>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</si>
  <si>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</si>
  <si>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</si>
  <si>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</si>
  <si>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</si>
  <si>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</si>
  <si>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</si>
  <si>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</si>
  <si>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</si>
  <si>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</si>
  <si>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</si>
  <si>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</si>
  <si>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</si>
  <si>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</si>
  <si>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</si>
  <si>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</si>
  <si>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</si>
  <si>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</si>
  <si>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</si>
  <si>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</si>
  <si>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</si>
  <si>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</si>
  <si>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</si>
  <si>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</si>
  <si>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</si>
  <si>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</si>
  <si>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</si>
  <si>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</si>
  <si>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</si>
  <si>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</si>
  <si>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</si>
  <si>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</si>
  <si>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</si>
  <si>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</si>
  <si>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</si>
  <si>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</si>
  <si>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</si>
  <si>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</si>
  <si>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</si>
  <si>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</si>
  <si>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</si>
  <si>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</si>
  <si>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</si>
  <si>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</si>
  <si>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</si>
  <si>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</si>
  <si>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</si>
  <si>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</si>
  <si>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</si>
  <si>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</si>
  <si>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</si>
  <si>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</si>
  <si>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</si>
  <si>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</si>
  <si>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</si>
  <si>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</si>
  <si>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</si>
  <si>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</si>
  <si>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</si>
  <si>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</si>
  <si>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</si>
  <si>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</si>
  <si>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</si>
  <si>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</si>
  <si>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</si>
  <si>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</si>
  <si>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</si>
  <si>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</si>
  <si>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</si>
  <si>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</si>
  <si>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</si>
  <si>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</si>
  <si>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</si>
  <si>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</si>
  <si>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</si>
  <si>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</si>
  <si>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</si>
  <si>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</si>
  <si>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</si>
  <si>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</si>
  <si>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</si>
  <si>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</si>
  <si>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</si>
  <si>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</si>
  <si>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</si>
  <si>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</si>
  <si>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</si>
  <si>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</si>
  <si>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</si>
  <si>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</si>
  <si>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</si>
  <si>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</si>
  <si>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</si>
  <si>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</si>
  <si>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</si>
  <si>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</si>
  <si>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</si>
  <si>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</si>
  <si>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</si>
  <si>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</si>
  <si>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</si>
  <si>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</si>
  <si>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</si>
  <si>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</si>
  <si>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</si>
  <si>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</si>
  <si>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</si>
  <si>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</si>
  <si>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</si>
  <si>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</si>
  <si>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</si>
  <si>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</si>
  <si>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</si>
  <si>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</si>
  <si>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</si>
  <si>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</si>
  <si>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</si>
  <si>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</si>
  <si>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</si>
  <si>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</si>
  <si>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</si>
  <si>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</si>
  <si>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</si>
  <si>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</si>
  <si>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</si>
  <si>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</si>
  <si>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</si>
  <si>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</si>
  <si>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</si>
  <si>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</si>
  <si>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</si>
  <si>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</si>
  <si>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</si>
  <si>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</si>
  <si>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</si>
  <si>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</si>
  <si>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</si>
  <si>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</si>
  <si>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</si>
  <si>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</si>
  <si>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</si>
  <si>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</si>
  <si>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</si>
  <si>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</si>
  <si>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</si>
  <si>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</si>
  <si>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</si>
  <si>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</si>
  <si>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</si>
  <si>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</si>
  <si>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</si>
  <si>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</si>
  <si>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</si>
  <si>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</si>
  <si>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</si>
  <si>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</si>
  <si>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</si>
  <si>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</si>
  <si>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</si>
  <si>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</si>
  <si>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</si>
  <si>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</si>
  <si>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</si>
  <si>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</si>
  <si>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</si>
  <si>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</si>
  <si>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</si>
  <si>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</si>
  <si>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</si>
  <si>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</si>
  <si>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</si>
  <si>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</si>
  <si>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</si>
  <si>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</si>
  <si>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</si>
  <si>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</si>
  <si>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</si>
  <si>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</si>
  <si>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</si>
  <si>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</si>
  <si>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</si>
  <si>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</si>
  <si>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</si>
  <si>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</si>
  <si>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</si>
  <si>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</si>
  <si>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</si>
  <si>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</si>
  <si>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</si>
  <si>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</si>
  <si>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</si>
  <si>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</si>
  <si>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</si>
  <si>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</si>
  <si>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</si>
  <si>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</si>
  <si>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</si>
  <si>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</si>
  <si>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</si>
  <si>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</si>
  <si>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</si>
  <si>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</si>
  <si>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</si>
  <si>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</si>
  <si>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</si>
  <si>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</si>
  <si>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</si>
  <si>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</si>
  <si>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</si>
  <si>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</si>
  <si>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</si>
  <si>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</si>
  <si>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</si>
  <si>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</si>
  <si>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</si>
  <si>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</si>
  <si>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</si>
  <si>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</si>
  <si>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</si>
  <si>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</si>
  <si>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</si>
  <si>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</si>
  <si>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</si>
  <si>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</si>
  <si>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</si>
  <si>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</si>
  <si>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</si>
  <si>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</si>
  <si>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</si>
  <si>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</si>
  <si>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</si>
  <si>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</si>
  <si>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</si>
  <si>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</si>
  <si>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</si>
  <si>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</si>
  <si>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</si>
  <si>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</si>
  <si>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</si>
  <si>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</si>
  <si>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</si>
  <si>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</si>
  <si>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</si>
  <si>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</si>
  <si>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</si>
  <si>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</si>
  <si>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</si>
  <si>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</si>
  <si>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</si>
  <si>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</si>
  <si>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</si>
  <si>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</si>
  <si>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</si>
  <si>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</si>
  <si>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</si>
  <si>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</si>
  <si>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</si>
  <si>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</si>
  <si>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</si>
  <si>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</si>
  <si>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</si>
  <si>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</si>
  <si>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</si>
  <si>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</si>
  <si>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</si>
  <si>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</si>
  <si>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</si>
  <si>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</si>
  <si>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</si>
  <si>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</si>
  <si>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</si>
  <si>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</si>
  <si>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</si>
  <si>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</si>
  <si>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</si>
  <si>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</si>
  <si>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</si>
  <si>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</si>
  <si>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</si>
  <si>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</si>
  <si>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</si>
  <si>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</si>
  <si>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</si>
  <si>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</si>
  <si>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</si>
  <si>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</si>
  <si>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</si>
  <si>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</si>
  <si>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</si>
  <si>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</si>
  <si>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</si>
  <si>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</si>
  <si>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</si>
  <si>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</si>
  <si>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</si>
  <si>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</si>
  <si>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</si>
  <si>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</si>
  <si>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</si>
  <si>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</si>
  <si>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</si>
  <si>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</si>
  <si>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</si>
  <si>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</si>
  <si>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</si>
  <si>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</si>
  <si>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</si>
  <si>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</si>
  <si>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</si>
  <si>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</si>
  <si>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</si>
  <si>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</si>
  <si>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</si>
  <si>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</si>
  <si>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</si>
  <si>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</si>
  <si>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</si>
  <si>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</si>
  <si>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</si>
  <si>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</si>
  <si>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</si>
  <si>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</si>
  <si>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</si>
  <si>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</si>
  <si>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</si>
  <si>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</si>
  <si>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</si>
  <si>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</si>
  <si>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</si>
  <si>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</si>
  <si>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</si>
  <si>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</si>
  <si>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</si>
  <si>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</si>
  <si>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</si>
  <si>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</si>
  <si>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</si>
  <si>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</si>
  <si>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</si>
  <si>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</si>
  <si>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</si>
  <si>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</si>
  <si>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</si>
  <si>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</si>
  <si>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</si>
  <si>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</si>
  <si>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</si>
  <si>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</si>
  <si>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</si>
  <si>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</si>
  <si>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</si>
  <si>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</si>
  <si>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</si>
  <si>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</si>
  <si>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</si>
  <si>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</si>
  <si>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</si>
  <si>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</si>
  <si>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</si>
  <si>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</si>
  <si>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</si>
  <si>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</si>
  <si>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</si>
  <si>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</si>
  <si>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</si>
  <si>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</si>
  <si>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</si>
  <si>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</si>
  <si>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</si>
  <si>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</si>
  <si>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</si>
  <si>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</si>
  <si>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</si>
  <si>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</si>
  <si>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</si>
  <si>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</si>
  <si>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</si>
  <si>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</si>
  <si>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</si>
  <si>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</si>
  <si>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</si>
  <si>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</si>
  <si>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</si>
  <si>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</si>
  <si>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</si>
  <si>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</si>
  <si>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</si>
  <si>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</si>
  <si>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</si>
  <si>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</si>
  <si>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</si>
  <si>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</si>
  <si>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</si>
  <si>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</si>
  <si>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</si>
  <si>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</si>
  <si>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</si>
  <si>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</si>
  <si>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</si>
  <si>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</si>
  <si>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</si>
  <si>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</si>
  <si>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</si>
  <si>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</si>
  <si>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</si>
  <si>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</si>
  <si>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</si>
  <si>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</si>
  <si>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</si>
  <si>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</si>
  <si>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</si>
  <si>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</si>
  <si>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</si>
  <si>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</si>
  <si>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</si>
  <si>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</si>
  <si>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</si>
  <si>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</si>
  <si>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</si>
  <si>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</si>
  <si>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</si>
  <si>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</si>
  <si>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</si>
  <si>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</si>
  <si>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</si>
  <si>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</si>
  <si>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</si>
  <si>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</si>
  <si>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</si>
  <si>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</si>
  <si>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</si>
  <si>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</si>
  <si>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</si>
  <si>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</si>
  <si>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</si>
  <si>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</si>
  <si>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</si>
  <si>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</si>
  <si>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</si>
  <si>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</si>
  <si>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</si>
  <si>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</si>
  <si>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</si>
  <si>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</si>
  <si>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</si>
  <si>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</si>
  <si>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</si>
  <si>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</si>
  <si>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</si>
  <si>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</si>
  <si>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</si>
  <si>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</si>
  <si>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</si>
  <si>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</si>
  <si>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</si>
  <si>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</si>
  <si>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</si>
  <si>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</si>
  <si>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</si>
  <si>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</si>
  <si>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</si>
  <si>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</si>
  <si>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</si>
  <si>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</si>
  <si>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</si>
  <si>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</si>
  <si>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</si>
  <si>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</si>
  <si>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</si>
  <si>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</si>
  <si>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</si>
  <si>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</si>
  <si>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</si>
  <si>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</si>
  <si>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</si>
  <si>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</si>
  <si>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</si>
  <si>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</si>
  <si>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</si>
  <si>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</si>
  <si>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</si>
  <si>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</si>
  <si>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</si>
  <si>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</si>
  <si>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</si>
  <si>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</si>
  <si>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</si>
  <si>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</si>
  <si>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</si>
  <si>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</si>
  <si>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</si>
  <si>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</si>
  <si>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</si>
  <si>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</si>
  <si>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</si>
  <si>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</si>
  <si>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</si>
  <si>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</si>
  <si>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</si>
  <si>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</si>
  <si>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</si>
  <si>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</si>
  <si>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</si>
  <si>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</si>
  <si>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</si>
  <si>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</si>
  <si>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</si>
  <si>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</si>
  <si>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</si>
  <si>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</si>
  <si>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</si>
  <si>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</si>
  <si>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</si>
  <si>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</si>
  <si>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</si>
  <si>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</si>
  <si>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</si>
  <si>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</si>
  <si>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</si>
  <si>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</si>
  <si>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</si>
  <si>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</si>
  <si>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</si>
  <si>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</si>
  <si>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</si>
  <si>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</si>
  <si>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</si>
  <si>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</si>
  <si>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</si>
  <si>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</si>
  <si>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</si>
  <si>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</si>
  <si>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</si>
  <si>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</si>
  <si>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</si>
  <si>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</si>
  <si>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</si>
  <si>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</si>
  <si>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</si>
  <si>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</si>
  <si>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</si>
  <si>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</si>
  <si>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</si>
  <si>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</si>
  <si>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</si>
  <si>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</si>
  <si>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</si>
  <si>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</si>
  <si>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</si>
  <si>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</si>
  <si>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</si>
  <si>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</si>
  <si>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</si>
  <si>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</si>
  <si>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</si>
  <si>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</si>
  <si>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</si>
  <si>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</si>
  <si>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</si>
  <si>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</si>
  <si>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</si>
  <si>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</si>
  <si>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</si>
  <si>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</si>
  <si>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</si>
  <si>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</si>
  <si>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</si>
  <si>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</si>
  <si>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</si>
  <si>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</si>
  <si>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</si>
  <si>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</si>
  <si>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</si>
  <si>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</si>
  <si>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</si>
  <si>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</si>
  <si>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</si>
  <si>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</si>
  <si>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</si>
  <si>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</si>
  <si>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</si>
  <si>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</si>
  <si>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</si>
  <si>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</si>
  <si>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</si>
  <si>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</si>
  <si>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</si>
  <si>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</si>
  <si>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</si>
  <si>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</si>
  <si>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</si>
  <si>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</si>
  <si>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</si>
  <si>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</si>
  <si>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</si>
  <si>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</si>
  <si>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</si>
  <si>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</si>
  <si>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</si>
  <si>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</si>
  <si>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</si>
  <si>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</si>
  <si>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</si>
  <si>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</si>
  <si>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</si>
  <si>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</si>
  <si>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</si>
  <si>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</si>
  <si>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</si>
  <si>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</si>
  <si>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</si>
  <si>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</si>
  <si>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</si>
  <si>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</si>
  <si>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</si>
  <si>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</si>
  <si>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</si>
  <si>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</si>
  <si>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</si>
  <si>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</si>
  <si>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</si>
  <si>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</si>
  <si>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</si>
  <si>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</si>
  <si>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</si>
  <si>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</si>
  <si>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</si>
  <si>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</si>
  <si>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</si>
  <si>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</si>
  <si>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</si>
  <si>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</si>
  <si>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</si>
  <si>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</si>
  <si>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</si>
  <si>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</si>
  <si>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</si>
  <si>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</si>
  <si>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</si>
  <si>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</si>
  <si>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</si>
  <si>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</si>
  <si>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</si>
  <si>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</si>
  <si>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</si>
  <si>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</si>
  <si>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</si>
  <si>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</si>
  <si>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</si>
  <si>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</si>
  <si>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</si>
  <si>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</si>
  <si>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</si>
  <si>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</si>
  <si>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</si>
  <si>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</si>
  <si>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</si>
  <si>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</si>
  <si>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</si>
  <si>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</si>
  <si>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</si>
  <si>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</si>
  <si>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</si>
  <si>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</si>
  <si>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</si>
  <si>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</si>
  <si>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</si>
  <si>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</si>
  <si>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</si>
  <si>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</si>
  <si>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</si>
  <si>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</si>
  <si>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</si>
  <si>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</si>
  <si>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</si>
  <si>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</si>
  <si>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</si>
  <si>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</si>
  <si>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</si>
  <si>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</si>
  <si>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</si>
  <si>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</si>
  <si>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</si>
  <si>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</si>
  <si>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</si>
  <si>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</si>
  <si>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</si>
  <si>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</si>
  <si>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</si>
  <si>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</si>
  <si>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</si>
  <si>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</si>
  <si>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</si>
  <si>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</si>
  <si>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</si>
  <si>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</si>
  <si>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</si>
  <si>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</si>
  <si>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</si>
  <si>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</si>
  <si>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</si>
  <si>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</si>
  <si>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</si>
  <si>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</si>
  <si>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</si>
  <si>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</si>
  <si>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</si>
  <si>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</si>
  <si>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</si>
  <si>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</si>
  <si>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</si>
  <si>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</si>
  <si>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</si>
  <si>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</si>
  <si>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</si>
  <si>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</si>
  <si>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</si>
  <si>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</si>
  <si>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</si>
  <si>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</si>
  <si>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</si>
  <si>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</si>
  <si>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</si>
  <si>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</si>
  <si>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</si>
  <si>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</si>
  <si>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</si>
  <si>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</si>
  <si>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</si>
  <si>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</si>
  <si>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</si>
  <si>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</si>
  <si>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</si>
  <si>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</si>
  <si>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</si>
  <si>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</si>
  <si>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</si>
  <si>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</si>
  <si>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</si>
  <si>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</si>
  <si>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</si>
  <si>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</si>
  <si>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</si>
  <si>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</si>
  <si>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</si>
  <si>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</si>
  <si>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</si>
  <si>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</si>
  <si>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</si>
  <si>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</si>
  <si>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</si>
  <si>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</si>
  <si>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</si>
  <si>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</si>
  <si>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</si>
  <si>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</si>
  <si>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</si>
  <si>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</si>
  <si>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</si>
  <si>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</si>
  <si>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</si>
  <si>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</si>
  <si>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</si>
  <si>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</si>
  <si>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</si>
  <si>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</si>
  <si>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</si>
  <si>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</si>
  <si>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</si>
  <si>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</si>
  <si>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</si>
  <si>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</si>
  <si>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</si>
  <si>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</si>
  <si>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</si>
  <si>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</si>
  <si>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</si>
  <si>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</si>
  <si>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</si>
  <si>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</si>
  <si>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</si>
  <si>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</si>
  <si>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</si>
  <si>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</si>
  <si>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</si>
  <si>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</si>
  <si>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</si>
  <si>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</si>
  <si>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</si>
  <si>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</si>
  <si>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</si>
  <si>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</si>
  <si>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</si>
  <si>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</si>
  <si>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</si>
  <si>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</si>
  <si>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</si>
  <si>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</si>
  <si>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</si>
  <si>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</si>
  <si>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</si>
  <si>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</si>
  <si>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</si>
  <si>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</si>
  <si>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</si>
  <si>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</si>
  <si>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</si>
  <si>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</si>
  <si>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</si>
  <si>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</si>
  <si>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</si>
  <si>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</si>
  <si>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</si>
  <si>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</si>
  <si>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</si>
  <si>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</si>
  <si>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</si>
  <si>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</si>
  <si>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</si>
  <si>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</si>
  <si>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</si>
  <si>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</si>
  <si>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</si>
  <si>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</si>
  <si>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</si>
  <si>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</si>
  <si>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</si>
  <si>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</si>
  <si>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</si>
  <si>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</si>
  <si>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</si>
  <si>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</si>
  <si>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</si>
  <si>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</si>
  <si>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</si>
  <si>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</si>
  <si>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</si>
  <si>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</si>
  <si>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</si>
  <si>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</si>
  <si>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</si>
  <si>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</si>
  <si>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</si>
  <si>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</si>
  <si>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</si>
  <si>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</si>
  <si>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</si>
  <si>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</si>
  <si>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</si>
  <si>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</si>
  <si>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</si>
  <si>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</si>
  <si>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</si>
  <si>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</si>
  <si>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</si>
  <si>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</si>
  <si>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</si>
  <si>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</si>
  <si>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</si>
  <si>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</si>
  <si>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</si>
  <si>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</si>
  <si>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</si>
  <si>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</si>
  <si>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</si>
  <si>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</si>
  <si>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</si>
  <si>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</si>
  <si>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</si>
  <si>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</si>
  <si>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</si>
  <si>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</si>
  <si>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</si>
  <si>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</si>
  <si>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</si>
  <si>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</si>
  <si>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</si>
  <si>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</si>
  <si>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</si>
  <si>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</si>
  <si>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</si>
  <si>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</si>
  <si>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</si>
  <si>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</si>
  <si>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</si>
  <si>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</si>
  <si>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</si>
  <si>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</si>
  <si>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</si>
  <si>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</si>
  <si>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</si>
  <si>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</si>
  <si>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</si>
  <si>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</si>
  <si>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</si>
  <si>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</si>
  <si>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</si>
  <si>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</si>
  <si>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</si>
  <si>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</si>
  <si>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</si>
  <si>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</si>
  <si>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</si>
  <si>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</si>
  <si>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</si>
  <si>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</si>
  <si>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</si>
  <si>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</si>
  <si>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</si>
  <si>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</si>
  <si>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</si>
  <si>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</si>
  <si>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</si>
  <si>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</si>
  <si>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</si>
  <si>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</si>
  <si>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</si>
  <si>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</si>
  <si>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</si>
  <si>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</si>
  <si>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</si>
  <si>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</si>
  <si>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</si>
  <si>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</si>
  <si>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</si>
  <si>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</si>
  <si>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</si>
  <si>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</si>
  <si>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</si>
  <si>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</si>
  <si>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</si>
  <si>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</si>
  <si>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</si>
  <si>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</si>
  <si>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</si>
  <si>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</si>
  <si>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</si>
  <si>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</si>
  <si>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</si>
  <si>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</si>
  <si>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</si>
  <si>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</si>
  <si>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</si>
  <si>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</si>
  <si>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</si>
  <si>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</si>
  <si>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</si>
  <si>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</si>
  <si>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</si>
  <si>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</si>
  <si>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</si>
  <si>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</si>
  <si>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</si>
  <si>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</si>
  <si>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</si>
  <si>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</si>
  <si>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</si>
  <si>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</si>
  <si>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</si>
  <si>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</si>
  <si>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</si>
  <si>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</si>
  <si>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</si>
  <si>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</si>
  <si>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</si>
  <si>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</si>
  <si>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</si>
  <si>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</si>
  <si>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</si>
  <si>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</si>
  <si>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</si>
  <si>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</si>
  <si>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</si>
  <si>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</si>
  <si>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</si>
  <si>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</si>
  <si>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</si>
  <si>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</si>
  <si>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</si>
  <si>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</si>
  <si>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</si>
  <si>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</si>
  <si>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</si>
  <si>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</si>
  <si>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</si>
  <si>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</si>
  <si>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</si>
  <si>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</si>
  <si>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</si>
  <si>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</si>
  <si>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</si>
  <si>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</si>
  <si>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</si>
  <si>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</si>
  <si>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</si>
  <si>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</si>
  <si>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</si>
  <si>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</si>
  <si>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</si>
  <si>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</si>
  <si>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</si>
  <si>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</si>
  <si>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</si>
  <si>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</si>
  <si>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</si>
  <si>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</si>
  <si>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</si>
  <si>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</si>
  <si>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</si>
  <si>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</si>
  <si>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</si>
  <si>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</si>
  <si>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</si>
  <si>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</si>
  <si>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</si>
  <si>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</si>
  <si>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</si>
  <si>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</si>
  <si>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</si>
  <si>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</si>
  <si>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</si>
  <si>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</si>
  <si>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</si>
  <si>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</si>
  <si>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</si>
  <si>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</si>
  <si>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</si>
  <si>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</si>
  <si>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</si>
  <si>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</si>
  <si>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</si>
  <si>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</si>
  <si>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</si>
  <si>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</si>
  <si>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</si>
  <si>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</si>
  <si>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</si>
  <si>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</si>
  <si>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</si>
  <si>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</si>
  <si>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</si>
  <si>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</si>
  <si>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</si>
  <si>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</si>
  <si>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</si>
  <si>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</si>
  <si>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</si>
  <si>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</si>
  <si>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</si>
  <si>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</si>
  <si>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</si>
  <si>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</si>
  <si>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</si>
  <si>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</si>
  <si>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</si>
  <si>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</si>
  <si>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</si>
  <si>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</si>
  <si>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</si>
  <si>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</si>
  <si>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</si>
  <si>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</si>
  <si>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</si>
  <si>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</si>
  <si>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</si>
  <si>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</si>
  <si>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</si>
  <si>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</si>
  <si>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</si>
  <si>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</si>
  <si>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</si>
  <si>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</si>
  <si>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</si>
  <si>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</si>
  <si>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</si>
  <si>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</si>
  <si>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</si>
  <si>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</si>
  <si>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</si>
  <si>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</si>
  <si>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</si>
  <si>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</si>
  <si>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</si>
  <si>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</si>
  <si>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</si>
  <si>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</si>
  <si>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</si>
  <si>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</si>
  <si>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</si>
  <si>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</si>
  <si>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</si>
  <si>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</si>
  <si>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</si>
  <si>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</si>
  <si>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</si>
  <si>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</si>
  <si>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</si>
  <si>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</si>
  <si>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</si>
  <si>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</si>
  <si>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</si>
  <si>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</si>
  <si>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</si>
  <si>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</si>
  <si>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</si>
  <si>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</si>
  <si>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</si>
  <si>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</si>
  <si>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</si>
  <si>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</si>
  <si>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</si>
  <si>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</si>
  <si>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</si>
  <si>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</si>
  <si>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</si>
  <si>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</si>
  <si>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</si>
  <si>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</si>
  <si>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</si>
  <si>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</si>
  <si>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</si>
  <si>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</si>
  <si>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</si>
  <si>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</si>
  <si>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</si>
  <si>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</si>
  <si>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</si>
  <si>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</si>
  <si>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</si>
  <si>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</si>
  <si>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</si>
  <si>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</si>
  <si>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</si>
  <si>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</si>
  <si>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</si>
  <si>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</si>
  <si>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</si>
  <si>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</si>
  <si>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</si>
  <si>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</si>
  <si>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</si>
  <si>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</si>
  <si>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</si>
  <si>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</si>
  <si>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</si>
  <si>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</si>
  <si>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</si>
  <si>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</si>
  <si>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</si>
  <si>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</si>
  <si>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</si>
  <si>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</si>
  <si>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</si>
  <si>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</si>
  <si>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</si>
  <si>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</si>
  <si>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</si>
  <si>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</si>
  <si>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</si>
  <si>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</si>
  <si>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</si>
  <si>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</si>
  <si>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</si>
  <si>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</si>
  <si>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</si>
  <si>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</si>
  <si>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</si>
  <si>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</si>
  <si>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</si>
  <si>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</si>
  <si>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</si>
  <si>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</si>
  <si>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</si>
  <si>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</si>
  <si>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</si>
  <si>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</si>
  <si>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</si>
  <si>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</si>
  <si>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</si>
  <si>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</si>
  <si>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</si>
  <si>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</si>
  <si>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</si>
  <si>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</si>
  <si>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</si>
  <si>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</si>
  <si>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</si>
  <si>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</si>
  <si>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</si>
  <si>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</si>
  <si>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</si>
  <si>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</si>
  <si>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</si>
  <si>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</si>
  <si>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</si>
  <si>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</si>
  <si>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</si>
  <si>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</si>
  <si>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</si>
  <si>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</si>
  <si>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</si>
  <si>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</si>
  <si>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</si>
  <si>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</si>
  <si>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</si>
  <si>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</si>
  <si>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</si>
  <si>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</si>
  <si>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</si>
  <si>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</si>
  <si>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</si>
  <si>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</si>
  <si>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</si>
  <si>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</si>
  <si>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</si>
  <si>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</si>
  <si>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</si>
  <si>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</si>
  <si>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</si>
  <si>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</si>
  <si>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</si>
  <si>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</si>
  <si>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</si>
  <si>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</si>
  <si>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</si>
  <si>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</si>
  <si>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</si>
  <si>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</si>
  <si>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</si>
  <si>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</si>
  <si>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</si>
  <si>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</si>
  <si>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</si>
  <si>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</si>
  <si>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</si>
  <si>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</si>
  <si>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</si>
  <si>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</si>
  <si>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</si>
  <si>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</si>
  <si>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</si>
  <si>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</si>
  <si>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</si>
  <si>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</si>
  <si>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</si>
  <si>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</si>
  <si>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</si>
  <si>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</si>
  <si>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</si>
  <si>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</si>
  <si>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</si>
  <si>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</si>
  <si>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</si>
  <si>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</si>
  <si>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</si>
  <si>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</si>
  <si>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</si>
  <si>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</si>
  <si>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</si>
  <si>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</si>
  <si>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</si>
  <si>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</si>
  <si>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</si>
  <si>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</si>
  <si>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</si>
  <si>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</si>
  <si>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</si>
  <si>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</si>
  <si>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</si>
  <si>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</si>
  <si>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</si>
  <si>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</si>
  <si>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</si>
  <si>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</si>
  <si>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</si>
  <si>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</si>
  <si>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</si>
  <si>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</si>
  <si>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</si>
  <si>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</si>
  <si>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</si>
  <si>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</si>
  <si>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</si>
  <si>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</si>
  <si>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</si>
  <si>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</si>
  <si>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</si>
  <si>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</si>
  <si>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</si>
  <si>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</si>
  <si>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</si>
  <si>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</si>
  <si>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</si>
  <si>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</si>
  <si>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</si>
  <si>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</si>
  <si>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</si>
  <si>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</si>
  <si>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</si>
  <si>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</si>
  <si>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</si>
  <si>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</si>
  <si>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</si>
  <si>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</si>
  <si>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</si>
  <si>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</si>
  <si>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</si>
  <si>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</si>
  <si>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</si>
  <si>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</si>
  <si>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</si>
  <si>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</si>
  <si>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</si>
  <si>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</si>
  <si>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</si>
  <si>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</si>
  <si>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</si>
  <si>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</si>
  <si>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</si>
  <si>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</si>
  <si>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</si>
  <si>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</si>
  <si>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</si>
  <si>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</si>
  <si>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</si>
  <si>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</si>
  <si>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</si>
  <si>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</si>
  <si>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</si>
  <si>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</si>
  <si>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</si>
  <si>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</si>
  <si>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</si>
  <si>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</si>
  <si>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</si>
  <si>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</si>
  <si>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</si>
  <si>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</si>
  <si>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</si>
  <si>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</si>
  <si>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</si>
  <si>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</si>
  <si>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</si>
  <si>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</si>
  <si>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</si>
  <si>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</si>
  <si>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</si>
  <si>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</si>
  <si>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</si>
  <si>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</si>
  <si>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</si>
  <si>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</si>
  <si>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</si>
  <si>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</si>
  <si>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</si>
  <si>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</si>
  <si>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</si>
  <si>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</si>
  <si>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</si>
  <si>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</si>
  <si>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</si>
  <si>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</si>
  <si>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</si>
  <si>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</si>
  <si>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</si>
  <si>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</si>
  <si>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</si>
  <si>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</si>
  <si>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</si>
  <si>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</si>
  <si>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</si>
  <si>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</si>
  <si>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</si>
  <si>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</si>
  <si>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</si>
  <si>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</si>
  <si>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</si>
  <si>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</si>
  <si>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</si>
  <si>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</si>
  <si>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</si>
  <si>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</si>
  <si>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</si>
  <si>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</si>
  <si>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</si>
  <si>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</si>
  <si>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</si>
  <si>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</si>
  <si>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</si>
  <si>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</si>
  <si>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</si>
  <si>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</si>
  <si>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</si>
  <si>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</si>
  <si>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</si>
  <si>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</si>
  <si>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</si>
  <si>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</si>
  <si>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</si>
  <si>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</si>
  <si>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</si>
  <si>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</si>
  <si>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</si>
  <si>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</si>
  <si>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</si>
  <si>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</si>
  <si>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</si>
  <si>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</si>
  <si>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</si>
  <si>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</si>
  <si>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</si>
  <si>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</si>
  <si>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</si>
  <si>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</si>
  <si>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</si>
  <si>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</si>
  <si>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</si>
  <si>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</si>
  <si>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</si>
  <si>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</si>
  <si>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</si>
  <si>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</si>
  <si>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</si>
  <si>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</si>
  <si>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</si>
  <si>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</si>
  <si>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</si>
  <si>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</si>
  <si>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</si>
  <si>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</si>
  <si>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</si>
  <si>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</si>
  <si>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</si>
  <si>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</si>
  <si>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</si>
  <si>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</si>
  <si>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</si>
  <si>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</si>
  <si>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</si>
  <si>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</si>
  <si>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</si>
  <si>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</si>
  <si>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</si>
  <si>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</si>
  <si>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</si>
  <si>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</si>
  <si>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</si>
  <si>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</si>
  <si>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</si>
  <si>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</si>
  <si>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</si>
  <si>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</si>
  <si>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</si>
  <si>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</si>
  <si>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</si>
  <si>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</si>
  <si>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</si>
  <si>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</si>
  <si>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</si>
  <si>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</si>
  <si>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</si>
  <si>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</si>
  <si>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</si>
  <si>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</si>
  <si>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</si>
  <si>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</si>
  <si>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</si>
  <si>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</si>
  <si>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</si>
  <si>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</si>
  <si>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</si>
  <si>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</si>
  <si>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</si>
  <si>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</si>
  <si>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</si>
  <si>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</si>
  <si>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</si>
  <si>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</si>
  <si>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</si>
  <si>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</si>
  <si>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</si>
  <si>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</si>
  <si>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</si>
  <si>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</si>
  <si>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</si>
  <si>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</si>
  <si>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</si>
  <si>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</si>
  <si>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</si>
  <si>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</si>
  <si>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</si>
  <si>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</si>
  <si>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</si>
  <si>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</si>
  <si>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</si>
  <si>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</si>
  <si>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</si>
  <si>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</si>
  <si>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</si>
  <si>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</si>
  <si>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</si>
  <si>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</si>
  <si>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</si>
  <si>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</si>
  <si>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</si>
  <si>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</si>
  <si>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</si>
  <si>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</si>
  <si>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</si>
  <si>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</si>
  <si>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</si>
  <si>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</si>
  <si>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</si>
  <si>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</si>
  <si>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</si>
  <si>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</si>
  <si>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</si>
  <si>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</si>
  <si>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</si>
  <si>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</si>
  <si>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</si>
  <si>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</si>
  <si>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</si>
  <si>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</si>
  <si>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</si>
  <si>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</si>
  <si>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</si>
  <si>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</si>
  <si>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</si>
  <si>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</si>
  <si>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</si>
  <si>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</si>
  <si>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</si>
  <si>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</si>
  <si>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</si>
  <si>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</si>
  <si>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</si>
  <si>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</si>
  <si>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</si>
  <si>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</si>
  <si>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</si>
  <si>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</si>
  <si>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</si>
  <si>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</si>
  <si>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</si>
  <si>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</si>
  <si>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</si>
  <si>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</si>
  <si>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</si>
  <si>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</si>
  <si>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</si>
  <si>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</si>
  <si>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</si>
  <si>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</si>
  <si>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</si>
  <si>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</si>
  <si>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</si>
  <si>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</si>
  <si>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</si>
  <si>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</si>
  <si>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</si>
  <si>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</si>
  <si>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</si>
  <si>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</si>
  <si>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</si>
  <si>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</si>
  <si>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</si>
  <si>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</si>
  <si>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</si>
  <si>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</si>
  <si>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</si>
  <si>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</si>
  <si>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</si>
  <si>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</si>
  <si>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</si>
  <si>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</si>
  <si>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</si>
  <si>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</si>
  <si>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</si>
  <si>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</si>
  <si>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</si>
  <si>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</si>
  <si>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</si>
  <si>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</si>
  <si>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</si>
  <si>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</si>
  <si>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</si>
  <si>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</si>
  <si>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</si>
  <si>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</si>
  <si>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</si>
  <si>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</si>
  <si>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</si>
  <si>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</si>
  <si>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</si>
  <si>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</si>
  <si>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</si>
  <si>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</si>
  <si>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</si>
  <si>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</si>
  <si>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</si>
  <si>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</si>
  <si>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</si>
  <si>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</si>
  <si>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</si>
  <si>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</si>
  <si>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</si>
  <si>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</si>
  <si>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</si>
  <si>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</si>
  <si>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</si>
  <si>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</si>
  <si>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</si>
  <si>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</si>
  <si>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</si>
  <si>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</si>
  <si>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</si>
  <si>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</si>
  <si>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</si>
  <si>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</si>
  <si>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</si>
  <si>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</si>
  <si>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</si>
  <si>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</si>
  <si>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</si>
  <si>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</si>
  <si>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</si>
  <si>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</si>
  <si>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</si>
  <si>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</si>
  <si>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</si>
  <si>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</si>
  <si>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</si>
  <si>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</si>
  <si>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</si>
  <si>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</si>
  <si>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</si>
  <si>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</si>
  <si>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</si>
  <si>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</si>
  <si>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</si>
  <si>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</si>
  <si>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</si>
  <si>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</si>
  <si>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</si>
  <si>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</si>
  <si>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</si>
  <si>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</si>
  <si>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</si>
  <si>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</si>
  <si>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</si>
  <si>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</si>
  <si>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</si>
  <si>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</si>
  <si>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</si>
  <si>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</si>
  <si>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</si>
  <si>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</si>
  <si>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</si>
  <si>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</si>
  <si>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</si>
  <si>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</si>
  <si>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</si>
  <si>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</si>
  <si>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</si>
  <si>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</si>
  <si>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</si>
  <si>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</si>
  <si>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</si>
  <si>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</si>
  <si>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</si>
  <si>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</si>
  <si>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</si>
  <si>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</si>
  <si>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</si>
  <si>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</si>
  <si>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</si>
  <si>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</si>
  <si>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</si>
  <si>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</si>
  <si>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</si>
  <si>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</si>
  <si>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</si>
  <si>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</si>
  <si>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</si>
  <si>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</si>
  <si>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</si>
  <si>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</si>
  <si>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</si>
  <si>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</si>
  <si>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</si>
  <si>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</si>
  <si>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</si>
  <si>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</si>
  <si>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</si>
  <si>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</si>
  <si>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</si>
  <si>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</si>
  <si>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</si>
  <si>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</si>
  <si>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</si>
  <si>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</si>
  <si>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</si>
  <si>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</si>
  <si>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</si>
  <si>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</si>
  <si>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</si>
  <si>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</si>
  <si>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</si>
  <si>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</si>
  <si>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</si>
  <si>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</si>
  <si>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</si>
  <si>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</si>
  <si>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</si>
  <si>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</si>
  <si>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</si>
  <si>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</si>
  <si>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</si>
  <si>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</si>
  <si>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</si>
  <si>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</si>
  <si>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</si>
  <si>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</si>
  <si>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</si>
  <si>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</si>
  <si>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</si>
  <si>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</si>
  <si>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</si>
  <si>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</si>
  <si>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</si>
  <si>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</si>
  <si>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</si>
  <si>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</si>
  <si>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</si>
  <si>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</si>
  <si>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</si>
  <si>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</si>
  <si>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</si>
  <si>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</si>
  <si>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</si>
  <si>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</si>
  <si>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</si>
  <si>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</si>
  <si>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</si>
  <si>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</si>
  <si>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</si>
  <si>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</si>
  <si>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</si>
  <si>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</si>
  <si>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</si>
  <si>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</si>
  <si>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</si>
  <si>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</si>
  <si>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</si>
  <si>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</si>
  <si>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</si>
  <si>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</si>
  <si>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</si>
  <si>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</si>
  <si>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</si>
  <si>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</si>
  <si>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</si>
  <si>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</si>
  <si>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</si>
  <si>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</si>
  <si>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</si>
  <si>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</si>
  <si>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</si>
  <si>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</si>
  <si>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</si>
  <si>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</si>
  <si>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</si>
  <si>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</si>
  <si>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</si>
  <si>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</si>
  <si>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</si>
  <si>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</si>
  <si>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</si>
  <si>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</si>
  <si>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</si>
  <si>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</si>
  <si>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</si>
  <si>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</si>
  <si>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</si>
  <si>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</si>
  <si>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</si>
  <si>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</si>
  <si>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</si>
  <si>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</si>
  <si>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</si>
  <si>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</si>
  <si>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</si>
  <si>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</si>
  <si>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</si>
  <si>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</si>
  <si>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</si>
  <si>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</si>
  <si>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</si>
  <si>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</si>
  <si>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</si>
  <si>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</si>
  <si>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</si>
  <si>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</si>
  <si>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</si>
  <si>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</si>
  <si>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</si>
  <si>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</si>
  <si>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</si>
  <si>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</si>
  <si>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</si>
  <si>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</si>
  <si>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</si>
  <si>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</si>
  <si>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</si>
  <si>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</si>
  <si>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</si>
  <si>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</si>
  <si>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</si>
  <si>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</si>
  <si>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</si>
  <si>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</si>
  <si>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</si>
  <si>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</si>
  <si>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</si>
  <si>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</si>
  <si>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</si>
  <si>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</si>
  <si>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</si>
  <si>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</si>
  <si>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</si>
  <si>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</si>
  <si>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</si>
  <si>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</si>
  <si>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</si>
  <si>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</si>
  <si>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</si>
  <si>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</si>
  <si>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</si>
  <si>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</si>
  <si>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</si>
  <si>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</si>
  <si>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</si>
  <si>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</si>
  <si>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</si>
  <si>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</si>
  <si>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</si>
  <si>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</si>
  <si>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</si>
  <si>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</si>
  <si>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</si>
  <si>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</si>
  <si>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</si>
  <si>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</si>
  <si>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</si>
  <si>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</si>
  <si>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</si>
  <si>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</si>
  <si>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</si>
  <si>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</si>
  <si>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</si>
  <si>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</si>
  <si>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</si>
  <si>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</si>
  <si>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</si>
  <si>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</si>
  <si>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</si>
  <si>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</si>
  <si>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</si>
  <si>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</si>
  <si>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</si>
  <si>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</si>
  <si>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</si>
  <si>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</si>
  <si>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</si>
  <si>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</si>
  <si>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</si>
  <si>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</si>
  <si>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</si>
  <si>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</si>
  <si>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</si>
  <si>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</si>
  <si>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</si>
  <si>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</si>
  <si>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</si>
  <si>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</si>
  <si>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</si>
  <si>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</si>
  <si>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</si>
  <si>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</si>
  <si>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</si>
  <si>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</si>
  <si>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</si>
  <si>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</si>
  <si>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</si>
  <si>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</si>
  <si>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</si>
  <si>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</si>
  <si>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</si>
  <si>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</si>
  <si>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</si>
  <si>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</si>
  <si>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</si>
  <si>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</si>
  <si>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</si>
  <si>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</si>
  <si>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</si>
  <si>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</si>
  <si>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</si>
  <si>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</si>
  <si>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</si>
  <si>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</si>
  <si>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</si>
  <si>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</si>
  <si>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</si>
  <si>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</si>
  <si>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</si>
  <si>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</si>
  <si>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</si>
  <si>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</si>
  <si>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</si>
  <si>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</si>
  <si>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</si>
  <si>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</si>
  <si>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</si>
  <si>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</si>
  <si>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</si>
  <si>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</si>
  <si>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</si>
  <si>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</si>
  <si>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</si>
  <si>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</si>
  <si>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</si>
  <si>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</si>
  <si>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</si>
  <si>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</si>
  <si>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</si>
  <si>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</si>
  <si>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</si>
  <si>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</si>
  <si>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</si>
  <si>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</si>
  <si>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</si>
  <si>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</si>
  <si>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</si>
  <si>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</si>
  <si>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</si>
  <si>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</si>
  <si>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</si>
  <si>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</si>
  <si>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</si>
  <si>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</si>
  <si>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</si>
  <si>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</si>
  <si>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</si>
  <si>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</si>
  <si>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</si>
  <si>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</si>
  <si>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</si>
  <si>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</si>
  <si>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</si>
  <si>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</si>
  <si>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</si>
  <si>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</si>
  <si>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</si>
  <si>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</si>
  <si>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</si>
  <si>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</si>
  <si>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</si>
  <si>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</si>
  <si>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</si>
  <si>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</si>
  <si>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</si>
  <si>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</si>
  <si>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</si>
  <si>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</si>
  <si>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</si>
  <si>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</si>
  <si>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</si>
  <si>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</si>
  <si>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</si>
  <si>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</si>
  <si>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</si>
  <si>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</si>
  <si>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</si>
  <si>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</si>
  <si>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</si>
  <si>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</si>
  <si>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</si>
  <si>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</si>
  <si>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</si>
  <si>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</si>
  <si>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</si>
  <si>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</si>
  <si>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</si>
  <si>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</si>
  <si>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</si>
  <si>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</si>
  <si>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</si>
  <si>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</si>
  <si>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</si>
  <si>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</si>
  <si>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</si>
  <si>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</si>
  <si>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</si>
  <si>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</si>
  <si>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</si>
  <si>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</si>
  <si>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</si>
  <si>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</si>
  <si>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</si>
  <si>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</si>
  <si>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</si>
  <si>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</si>
  <si>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</si>
  <si>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</si>
  <si>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</si>
  <si>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</si>
  <si>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</si>
  <si>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</si>
  <si>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</si>
  <si>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</si>
  <si>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</si>
  <si>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</si>
  <si>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</si>
  <si>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</si>
  <si>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</si>
  <si>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</si>
  <si>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</si>
  <si>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</si>
  <si>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</si>
  <si>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</si>
  <si>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</si>
  <si>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</si>
  <si>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</si>
  <si>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</si>
  <si>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</si>
  <si>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</si>
  <si>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</si>
  <si>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</si>
  <si>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</si>
  <si>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</si>
  <si>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</si>
  <si>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</si>
  <si>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</si>
  <si>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</si>
  <si>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</si>
  <si>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</si>
  <si>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</si>
  <si>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</si>
  <si>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</si>
  <si>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</si>
  <si>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</si>
  <si>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</si>
  <si>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</si>
  <si>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</si>
  <si>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</si>
  <si>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</si>
  <si>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</si>
  <si>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</si>
  <si>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</si>
  <si>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</si>
  <si>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</si>
  <si>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</si>
  <si>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</si>
  <si>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</si>
  <si>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</si>
  <si>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</si>
  <si>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</si>
  <si>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</si>
  <si>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</si>
  <si>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</si>
  <si>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</si>
  <si>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</si>
  <si>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</si>
  <si>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</si>
  <si>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</si>
  <si>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</si>
  <si>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</si>
  <si>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</si>
  <si>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</si>
  <si>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</si>
  <si>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</si>
  <si>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</si>
  <si>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</si>
  <si>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</si>
  <si>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</si>
  <si>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</si>
  <si>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</si>
  <si>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</si>
  <si>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</si>
  <si>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</si>
  <si>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</si>
  <si>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</si>
  <si>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</si>
  <si>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</si>
  <si>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</si>
  <si>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</si>
  <si>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</si>
  <si>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</si>
  <si>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</si>
  <si>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</si>
  <si>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</si>
  <si>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</si>
  <si>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</si>
  <si>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</si>
  <si>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</si>
  <si>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</si>
  <si>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</si>
  <si>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</si>
  <si>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</si>
  <si>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</si>
  <si>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</si>
  <si>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</si>
  <si>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</si>
  <si>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</si>
  <si>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</si>
  <si>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</si>
  <si>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</si>
  <si>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</si>
  <si>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</si>
  <si>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</si>
  <si>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</si>
  <si>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</si>
  <si>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</si>
  <si>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</si>
  <si>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</si>
  <si>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</si>
  <si>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</si>
  <si>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</si>
  <si>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</si>
  <si>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</si>
  <si>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</si>
  <si>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</si>
  <si>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</si>
  <si>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</si>
  <si>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</si>
  <si>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</si>
  <si>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</si>
  <si>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</si>
  <si>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</si>
  <si>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</si>
  <si>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</si>
  <si>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</si>
  <si>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</si>
  <si>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</si>
  <si>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</si>
  <si>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</si>
  <si>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</si>
  <si>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</si>
  <si>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</si>
  <si>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</si>
  <si>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</si>
  <si>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</si>
  <si>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</si>
  <si>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</si>
  <si>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</si>
  <si>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</si>
  <si>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</si>
  <si>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</si>
  <si>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</si>
  <si>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</si>
  <si>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</si>
  <si>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</si>
  <si>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</si>
  <si>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</si>
  <si>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</si>
  <si>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</si>
  <si>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</si>
  <si>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</si>
  <si>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</si>
  <si>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</si>
  <si>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</si>
  <si>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</si>
  <si>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</si>
  <si>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</si>
  <si>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</si>
  <si>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</si>
  <si>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</si>
  <si>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</si>
  <si>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</si>
  <si>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</si>
  <si>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</si>
  <si>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</si>
  <si>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</si>
  <si>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</si>
  <si>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</si>
  <si>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</si>
  <si>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</si>
  <si>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</si>
  <si>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</si>
  <si>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</si>
  <si>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</si>
  <si>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</si>
  <si>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</si>
  <si>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</si>
  <si>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</si>
  <si>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</si>
  <si>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</si>
  <si>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</si>
  <si>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</si>
  <si>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</si>
  <si>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</si>
  <si>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</si>
  <si>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</si>
  <si>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</si>
  <si>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</si>
  <si>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</si>
  <si>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</si>
  <si>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</si>
  <si>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</si>
  <si>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</si>
  <si>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</si>
  <si>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</si>
  <si>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</si>
  <si>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</si>
  <si>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</si>
  <si>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</si>
  <si>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</si>
  <si>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</si>
  <si>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</si>
  <si>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</si>
  <si>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</si>
  <si>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</si>
  <si>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</si>
  <si>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</si>
  <si>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</si>
  <si>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</si>
  <si>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</si>
  <si>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</si>
  <si>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</si>
  <si>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</si>
  <si>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</si>
  <si>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</si>
  <si>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</si>
  <si>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</si>
  <si>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</si>
  <si>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</si>
  <si>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</si>
  <si>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</si>
  <si>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</si>
  <si>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</si>
  <si>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</si>
  <si>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</si>
  <si>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</si>
  <si>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</si>
  <si>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</si>
  <si>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</si>
  <si>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</si>
  <si>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</si>
  <si>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</si>
  <si>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</si>
  <si>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</si>
  <si>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</si>
  <si>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</si>
  <si>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</si>
  <si>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</si>
  <si>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</si>
  <si>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</si>
  <si>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</si>
  <si>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</si>
  <si>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</si>
  <si>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</si>
  <si>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</si>
  <si>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</si>
  <si>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</si>
  <si>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</si>
  <si>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</si>
  <si>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</si>
  <si>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</si>
  <si>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</si>
  <si>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</si>
  <si>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</si>
  <si>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</si>
  <si>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</si>
  <si>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</si>
  <si>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</si>
  <si>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</si>
  <si>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</si>
  <si>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</si>
  <si>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</si>
  <si>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</si>
  <si>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</si>
  <si>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</si>
  <si>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</si>
  <si>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</si>
  <si>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</si>
  <si>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</si>
  <si>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</si>
  <si>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</si>
  <si>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</si>
  <si>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</si>
  <si>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</si>
  <si>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</si>
  <si>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</si>
  <si>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</si>
  <si>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</si>
  <si>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</si>
  <si>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</si>
  <si>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</si>
  <si>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</si>
  <si>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</si>
  <si>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</si>
  <si>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</si>
  <si>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</si>
  <si>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</si>
  <si>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</si>
  <si>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</si>
  <si>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</si>
  <si>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</si>
  <si>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</si>
  <si>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</si>
  <si>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</si>
  <si>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</si>
  <si>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</si>
  <si>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</si>
  <si>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</si>
  <si>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</si>
  <si>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</si>
  <si>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</si>
  <si>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</si>
  <si>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</si>
  <si>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</si>
  <si>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</si>
  <si>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</si>
  <si>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</si>
  <si>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</si>
  <si>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</si>
  <si>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</si>
  <si>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</si>
  <si>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</si>
  <si>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</si>
  <si>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</si>
  <si>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</si>
  <si>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</si>
  <si>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</si>
  <si>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</si>
  <si>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</si>
  <si>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</si>
  <si>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</si>
  <si>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</si>
  <si>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</si>
  <si>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</si>
  <si>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</si>
  <si>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</si>
  <si>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</si>
  <si>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</si>
  <si>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</si>
  <si>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</si>
  <si>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</si>
  <si>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</si>
  <si>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</si>
  <si>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</si>
  <si>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</si>
  <si>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</si>
  <si>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</si>
  <si>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</si>
  <si>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</si>
  <si>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</si>
  <si>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</si>
  <si>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</si>
  <si>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</si>
  <si>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</si>
  <si>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</si>
  <si>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</si>
  <si>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</si>
  <si>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</si>
  <si>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</si>
  <si>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</si>
  <si>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</si>
  <si>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</si>
  <si>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</si>
  <si>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</si>
  <si>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</si>
  <si>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</si>
  <si>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</si>
  <si>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</si>
  <si>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</si>
  <si>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</si>
  <si>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</si>
  <si>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</si>
  <si>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</si>
  <si>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</si>
  <si>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</si>
  <si>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</si>
  <si>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</si>
  <si>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</si>
  <si>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</si>
  <si>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</si>
  <si>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</si>
  <si>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</si>
  <si>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</si>
  <si>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</si>
  <si>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</si>
  <si>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</si>
  <si>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</si>
  <si>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</si>
  <si>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</si>
  <si>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</si>
  <si>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</si>
  <si>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</si>
  <si>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</si>
  <si>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</si>
  <si>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</si>
  <si>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</si>
  <si>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</si>
  <si>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</si>
  <si>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</si>
  <si>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</si>
  <si>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</si>
  <si>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</si>
  <si>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</si>
  <si>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</si>
  <si>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</si>
  <si>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</si>
  <si>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</si>
  <si>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</si>
  <si>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</si>
  <si>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</si>
  <si>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</si>
  <si>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</si>
  <si>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</si>
  <si>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</si>
  <si>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</si>
  <si>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</si>
  <si>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</si>
  <si>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</si>
  <si>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</si>
  <si>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</si>
  <si>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</si>
  <si>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</si>
  <si>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</si>
  <si>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</si>
  <si>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</si>
  <si>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</si>
  <si>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</si>
  <si>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</si>
  <si>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</si>
  <si>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</si>
  <si>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</si>
  <si>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</si>
  <si>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</si>
  <si>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</si>
  <si>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</si>
  <si>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</si>
  <si>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</si>
  <si>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</si>
  <si>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</si>
  <si>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</si>
  <si>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</si>
  <si>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</si>
  <si>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</si>
  <si>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</si>
  <si>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</si>
  <si>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</si>
  <si>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</si>
  <si>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</si>
  <si>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</si>
  <si>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</si>
  <si>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</si>
  <si>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</si>
  <si>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</si>
  <si>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</si>
  <si>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</si>
  <si>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</si>
  <si>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</si>
  <si>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</si>
  <si>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</si>
  <si>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</si>
  <si>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</si>
  <si>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</si>
  <si>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</si>
  <si>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</si>
  <si>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</si>
  <si>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</si>
  <si>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</si>
  <si>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</si>
  <si>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</si>
  <si>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</si>
  <si>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</si>
  <si>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</si>
  <si>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</si>
  <si>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</si>
  <si>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</si>
  <si>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</si>
  <si>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</si>
  <si>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</si>
  <si>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</si>
  <si>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</si>
  <si>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</si>
  <si>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</si>
  <si>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</si>
  <si>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</si>
  <si>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</si>
  <si>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</si>
  <si>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</si>
  <si>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</si>
  <si>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</si>
  <si>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</si>
  <si>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</si>
  <si>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</si>
  <si>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</si>
  <si>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</si>
  <si>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</si>
  <si>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</si>
  <si>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</si>
  <si>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</si>
  <si>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</si>
  <si>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</si>
  <si>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</si>
  <si>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</si>
  <si>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</si>
  <si>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</si>
  <si>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</si>
  <si>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</si>
  <si>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</si>
  <si>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</si>
  <si>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</si>
  <si>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</si>
  <si>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</si>
  <si>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</si>
  <si>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</si>
  <si>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</si>
  <si>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</si>
  <si>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</si>
  <si>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</si>
  <si>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</si>
  <si>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</si>
  <si>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</si>
  <si>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</si>
  <si>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</si>
  <si>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</si>
  <si>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</si>
  <si>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</si>
  <si>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</si>
  <si>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</si>
  <si>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</si>
  <si>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</si>
  <si>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</si>
  <si>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</si>
  <si>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</si>
  <si>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</si>
  <si>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</si>
  <si>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</si>
  <si>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</si>
  <si>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</si>
  <si>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</si>
  <si>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</si>
  <si>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</si>
  <si>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</si>
  <si>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</si>
  <si>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</si>
  <si>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</si>
  <si>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</si>
  <si>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</si>
  <si>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</si>
  <si>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</si>
  <si>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</si>
  <si>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</si>
  <si>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</si>
  <si>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</si>
  <si>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</si>
  <si>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</si>
  <si>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</si>
  <si>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</si>
  <si>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</si>
  <si>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</si>
  <si>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</si>
  <si>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</si>
  <si>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</si>
  <si>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</si>
  <si>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</si>
  <si>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</si>
  <si>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</si>
  <si>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</si>
  <si>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</si>
  <si>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</si>
  <si>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</si>
  <si>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</si>
  <si>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</si>
  <si>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</si>
  <si>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</si>
  <si>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</si>
  <si>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</si>
  <si>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</si>
  <si>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</si>
  <si>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</si>
  <si>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</si>
  <si>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</si>
  <si>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</si>
  <si>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</si>
  <si>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</si>
  <si>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</si>
  <si>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</si>
  <si>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</si>
  <si>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</si>
  <si>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</si>
  <si>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</si>
  <si>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</si>
  <si>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</si>
  <si>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</si>
  <si>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</si>
  <si>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</si>
  <si>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</si>
  <si>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</si>
  <si>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</si>
  <si>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</si>
  <si>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</si>
  <si>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</si>
  <si>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</si>
  <si>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</si>
  <si>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</si>
  <si>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</si>
  <si>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</si>
  <si>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</si>
  <si>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</si>
  <si>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</si>
  <si>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</si>
  <si>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</si>
  <si>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</si>
  <si>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</si>
  <si>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</si>
  <si>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</si>
  <si>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</si>
  <si>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</si>
  <si>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</si>
  <si>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</si>
  <si>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</si>
  <si>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</si>
  <si>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</si>
  <si>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</si>
  <si>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</si>
  <si>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</si>
  <si>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</si>
  <si>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</si>
  <si>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</si>
  <si>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</si>
  <si>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</si>
  <si>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</si>
  <si>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</si>
  <si>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</si>
  <si>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</si>
  <si>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</si>
  <si>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</si>
  <si>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</si>
  <si>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</si>
  <si>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</si>
  <si>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</si>
  <si>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</si>
  <si>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</si>
  <si>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</si>
  <si>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</si>
  <si>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</si>
  <si>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</si>
  <si>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</si>
  <si>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</si>
  <si>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</si>
  <si>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</si>
  <si>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</si>
  <si>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</si>
  <si>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</si>
  <si>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</si>
  <si>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</si>
  <si>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</si>
  <si>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</si>
  <si>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</si>
  <si>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</si>
  <si>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</si>
  <si>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</si>
  <si>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</si>
  <si>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</si>
  <si>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</si>
  <si>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</si>
  <si>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</si>
  <si>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</si>
  <si>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</si>
  <si>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</si>
  <si>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</si>
  <si>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</si>
  <si>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</si>
  <si>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</si>
  <si>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</si>
  <si>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</si>
  <si>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</si>
  <si>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</si>
  <si>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</si>
  <si>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</si>
  <si>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</si>
  <si>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</si>
  <si>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</si>
  <si>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</si>
  <si>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</si>
  <si>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</si>
  <si>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</si>
  <si>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</si>
  <si>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</si>
  <si>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</si>
  <si>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</si>
  <si>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</si>
  <si>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</si>
  <si>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</si>
  <si>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</si>
  <si>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</si>
  <si>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</si>
  <si>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</si>
  <si>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</si>
  <si>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</si>
  <si>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</si>
  <si>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</si>
  <si>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</si>
  <si>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</si>
  <si>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</si>
  <si>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</si>
  <si>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</si>
  <si>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</si>
  <si>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</si>
  <si>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</si>
  <si>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</si>
  <si>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</si>
  <si>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</si>
  <si>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</si>
  <si>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</si>
  <si>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</si>
  <si>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</si>
  <si>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</si>
  <si>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</si>
  <si>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</si>
  <si>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</si>
  <si>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</si>
  <si>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</si>
  <si>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</si>
  <si>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</si>
  <si>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</si>
  <si>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</si>
  <si>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</si>
  <si>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</si>
  <si>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</si>
  <si>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</si>
  <si>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</si>
  <si>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</si>
  <si>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</si>
  <si>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</si>
  <si>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</si>
  <si>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</si>
  <si>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</si>
  <si>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</si>
  <si>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</si>
  <si>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</si>
  <si>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</si>
  <si>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</si>
  <si>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</si>
  <si>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</si>
  <si>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</si>
  <si>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</si>
  <si>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</si>
  <si>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</si>
  <si>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</si>
  <si>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</si>
  <si>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</si>
  <si>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</si>
  <si>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</si>
  <si>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</si>
  <si>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</si>
  <si>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</si>
  <si>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</si>
  <si>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</si>
  <si>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</si>
  <si>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</si>
  <si>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</si>
  <si>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</si>
  <si>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</si>
  <si>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</si>
  <si>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</si>
  <si>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</si>
  <si>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</si>
  <si>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</si>
  <si>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</si>
  <si>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</si>
  <si>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</si>
  <si>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</si>
  <si>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</si>
  <si>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</si>
  <si>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</si>
  <si>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</si>
  <si>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</si>
  <si>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</si>
  <si>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</si>
  <si>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</si>
  <si>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</si>
  <si>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</si>
  <si>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</si>
  <si>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</si>
  <si>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</si>
  <si>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</si>
  <si>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</si>
  <si>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</si>
  <si>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</si>
  <si>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</si>
  <si>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</si>
  <si>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</si>
  <si>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</si>
  <si>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</si>
  <si>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</si>
  <si>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</si>
  <si>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</si>
  <si>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</si>
  <si>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</si>
  <si>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</si>
  <si>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</si>
  <si>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</si>
  <si>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</si>
  <si>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</si>
  <si>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</si>
  <si>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</si>
  <si>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</si>
  <si>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</si>
  <si>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</si>
  <si>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</si>
  <si>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</si>
  <si>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</si>
  <si>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</si>
  <si>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</si>
  <si>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</si>
  <si>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</si>
  <si>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</si>
  <si>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</si>
  <si>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</si>
  <si>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</si>
  <si>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</si>
  <si>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</si>
  <si>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</si>
  <si>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</si>
  <si>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</si>
  <si>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</si>
  <si>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</si>
  <si>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</si>
  <si>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</si>
  <si>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</si>
  <si>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</si>
  <si>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</si>
  <si>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</si>
  <si>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</si>
  <si>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</si>
  <si>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</si>
  <si>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</si>
  <si>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</si>
  <si>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</si>
  <si>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</si>
  <si>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</si>
  <si>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</si>
  <si>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</si>
  <si>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</si>
  <si>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</si>
  <si>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</si>
  <si>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</si>
  <si>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</si>
  <si>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</si>
  <si>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</si>
  <si>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</si>
  <si>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</si>
  <si>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</si>
  <si>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</si>
  <si>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</si>
  <si>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</si>
  <si>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</si>
  <si>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</si>
  <si>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</si>
  <si>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</si>
  <si>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</si>
  <si>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</si>
  <si>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</si>
  <si>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</si>
  <si>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</si>
  <si>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</si>
  <si>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</si>
  <si>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</si>
  <si>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</si>
  <si>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</si>
  <si>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</si>
  <si>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</si>
  <si>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</si>
  <si>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</si>
  <si>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</si>
  <si>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</si>
  <si>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</si>
  <si>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</si>
  <si>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</si>
  <si>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</si>
  <si>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</si>
  <si>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</si>
  <si>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</si>
  <si>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</si>
  <si>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</si>
  <si>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</si>
  <si>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</si>
  <si>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</si>
  <si>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</si>
  <si>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</si>
  <si>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</si>
  <si>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</si>
  <si>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</si>
  <si>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</si>
  <si>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</si>
  <si>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</si>
  <si>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</si>
  <si>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</si>
  <si>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</si>
  <si>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</si>
  <si>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</si>
  <si>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</si>
  <si>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</si>
  <si>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</si>
  <si>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</si>
  <si>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</si>
  <si>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</si>
  <si>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</si>
  <si>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</si>
  <si>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</si>
  <si>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</si>
  <si>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</si>
  <si>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</si>
  <si>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</si>
  <si>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</si>
  <si>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</si>
  <si>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</si>
  <si>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</si>
  <si>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</si>
  <si>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</si>
  <si>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</si>
  <si>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</si>
  <si>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</si>
  <si>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</si>
  <si>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</si>
  <si>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</si>
  <si>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</si>
  <si>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</si>
  <si>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</si>
  <si>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</si>
  <si>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</si>
  <si>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</si>
  <si>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</si>
  <si>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</si>
  <si>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</si>
  <si>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</si>
  <si>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</si>
  <si>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</si>
  <si>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</si>
  <si>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</si>
  <si>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</si>
  <si>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</si>
  <si>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</si>
  <si>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</si>
  <si>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</si>
  <si>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</si>
  <si>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</si>
  <si>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</si>
  <si>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</si>
  <si>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</si>
  <si>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</si>
  <si>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</si>
  <si>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</si>
  <si>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</si>
  <si>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</si>
  <si>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</si>
  <si>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</si>
  <si>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</si>
  <si>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</si>
  <si>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</si>
  <si>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</si>
  <si>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</si>
  <si>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</si>
  <si>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</si>
  <si>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</si>
  <si>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</si>
  <si>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</si>
  <si>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</si>
  <si>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</si>
  <si>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</si>
  <si>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</si>
  <si>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</si>
  <si>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</si>
  <si>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</si>
  <si>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</si>
  <si>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</si>
  <si>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</si>
  <si>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</si>
  <si>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</si>
  <si>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</si>
  <si>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</si>
  <si>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</si>
  <si>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</si>
  <si>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</si>
  <si>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</si>
  <si>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</si>
  <si>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</si>
  <si>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</si>
  <si>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</si>
  <si>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</si>
  <si>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</si>
  <si>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</si>
  <si>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</si>
  <si>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</si>
  <si>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</si>
  <si>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</si>
  <si>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</si>
  <si>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</si>
  <si>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</si>
  <si>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</si>
  <si>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</si>
  <si>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</si>
  <si>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</si>
  <si>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</si>
  <si>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</si>
  <si>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</si>
  <si>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</si>
  <si>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</si>
  <si>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</si>
  <si>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</si>
  <si>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</si>
  <si>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</si>
  <si>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</si>
  <si>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</si>
  <si>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</si>
  <si>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</si>
  <si>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</si>
  <si>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</si>
  <si>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</si>
  <si>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</si>
  <si>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</si>
  <si>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</si>
  <si>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</si>
  <si>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</si>
  <si>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</si>
  <si>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</si>
  <si>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</si>
  <si>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</si>
  <si>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</si>
  <si>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</si>
  <si>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</si>
  <si>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</si>
  <si>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</si>
  <si>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</si>
  <si>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</si>
  <si>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</si>
  <si>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</si>
  <si>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</si>
  <si>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</si>
  <si>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</si>
  <si>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</si>
  <si>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</si>
  <si>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</si>
  <si>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</si>
  <si>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</si>
  <si>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</si>
  <si>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</si>
  <si>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</si>
  <si>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</si>
  <si>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</si>
  <si>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</si>
  <si>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</si>
  <si>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</si>
  <si>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</si>
  <si>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</si>
  <si>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</si>
  <si>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</si>
  <si>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</si>
  <si>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</si>
  <si>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</si>
  <si>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</si>
  <si>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</si>
  <si>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</si>
  <si>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</si>
  <si>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</si>
  <si>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</si>
  <si>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</si>
  <si>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</si>
  <si>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</si>
  <si>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</si>
  <si>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</si>
  <si>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</si>
  <si>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</si>
  <si>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</si>
  <si>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</si>
  <si>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</si>
  <si>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</si>
  <si>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</si>
  <si>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</si>
  <si>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</si>
  <si>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</si>
  <si>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</si>
  <si>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</si>
  <si>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</si>
  <si>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</si>
  <si>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</si>
  <si>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</si>
  <si>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</si>
  <si>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</si>
  <si>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</si>
  <si>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</si>
  <si>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</si>
  <si>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</si>
  <si>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</si>
  <si>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</si>
  <si>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</si>
  <si>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</si>
  <si>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</si>
  <si>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</si>
  <si>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</si>
  <si>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</si>
  <si>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</si>
  <si>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</si>
  <si>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</si>
  <si>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</si>
  <si>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</si>
  <si>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</si>
  <si>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</si>
  <si>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</si>
  <si>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</si>
  <si>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</si>
  <si>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</si>
  <si>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</si>
  <si>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</si>
  <si>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</si>
  <si>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</si>
  <si>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</si>
  <si>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</si>
  <si>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</si>
  <si>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</si>
  <si>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</si>
  <si>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</si>
  <si>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</si>
  <si>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</si>
  <si>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</si>
  <si>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</si>
  <si>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</si>
  <si>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</si>
  <si>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</si>
  <si>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</si>
  <si>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</si>
  <si>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</si>
  <si>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</si>
  <si>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</si>
  <si>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</si>
  <si>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</si>
  <si>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</si>
  <si>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</si>
  <si>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</si>
  <si>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</si>
  <si>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</si>
  <si>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</si>
  <si>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</si>
  <si>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</si>
  <si>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</si>
  <si>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</si>
  <si>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</si>
  <si>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</si>
  <si>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</si>
  <si>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</si>
  <si>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</si>
  <si>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</si>
  <si>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</si>
  <si>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</si>
  <si>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</si>
  <si>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</si>
  <si>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</si>
  <si>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</si>
  <si>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</si>
  <si>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</si>
  <si>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</si>
  <si>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</si>
  <si>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</si>
  <si>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</si>
  <si>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</si>
  <si>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</si>
  <si>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</si>
  <si>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</si>
  <si>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</si>
  <si>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</si>
  <si>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</si>
  <si>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</si>
  <si>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</si>
  <si>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</si>
  <si>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</si>
  <si>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</si>
  <si>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</si>
  <si>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</si>
  <si>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</si>
  <si>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</si>
  <si>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</si>
  <si>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</si>
  <si>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</si>
  <si>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</si>
  <si>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</si>
  <si>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</si>
  <si>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</si>
  <si>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</si>
  <si>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</si>
  <si>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</si>
  <si>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</si>
  <si>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</si>
  <si>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</si>
  <si>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</si>
  <si>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</si>
  <si>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</si>
  <si>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</si>
  <si>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</si>
  <si>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</si>
  <si>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</si>
  <si>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</si>
  <si>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</si>
  <si>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</si>
  <si>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</si>
  <si>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</si>
  <si>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</si>
  <si>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</si>
  <si>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</si>
  <si>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</si>
  <si>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</si>
  <si>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</si>
  <si>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</si>
  <si>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</si>
  <si>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</si>
  <si>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</si>
  <si>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</si>
  <si>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</si>
  <si>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</si>
  <si>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</si>
  <si>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</si>
  <si>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</si>
  <si>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</si>
  <si>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</si>
  <si>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</si>
  <si>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</si>
  <si>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</si>
  <si>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</si>
  <si>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</si>
  <si>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</si>
  <si>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</si>
  <si>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</si>
  <si>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</si>
  <si>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</si>
  <si>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</si>
  <si>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</si>
  <si>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</si>
  <si>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</si>
  <si>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</si>
  <si>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</si>
  <si>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</si>
  <si>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</si>
  <si>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</si>
  <si>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</si>
  <si>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</si>
  <si>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</si>
  <si>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</si>
  <si>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</si>
  <si>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</si>
  <si>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</si>
  <si>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</si>
  <si>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</si>
  <si>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</si>
  <si>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</si>
  <si>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</si>
  <si>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</si>
  <si>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</si>
  <si>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</si>
  <si>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</si>
  <si>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</si>
  <si>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</si>
  <si>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</si>
  <si>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</si>
  <si>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</si>
  <si>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</si>
  <si>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</si>
  <si>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</si>
  <si>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</si>
  <si>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</si>
  <si>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</si>
  <si>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</si>
  <si>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</si>
  <si>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</si>
  <si>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</si>
  <si>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</si>
  <si>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</si>
  <si>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</si>
  <si>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</si>
  <si>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</si>
  <si>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</si>
  <si>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</si>
  <si>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</si>
  <si>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</si>
  <si>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</si>
  <si>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</si>
  <si>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</si>
  <si>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</si>
  <si>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</si>
  <si>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</si>
  <si>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</si>
  <si>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</si>
  <si>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</si>
  <si>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</si>
  <si>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</si>
  <si>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</si>
  <si>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</si>
  <si>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</si>
  <si>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</si>
  <si>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</si>
  <si>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</si>
  <si>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</si>
  <si>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</si>
  <si>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</si>
  <si>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</si>
  <si>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</si>
  <si>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</si>
  <si>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</si>
  <si>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</si>
  <si>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</si>
  <si>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</si>
  <si>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</si>
  <si>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</si>
  <si>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</si>
  <si>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</si>
  <si>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</si>
  <si>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</si>
  <si>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</si>
  <si>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</si>
  <si>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</si>
  <si>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</si>
  <si>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</si>
  <si>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</si>
  <si>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</si>
  <si>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</si>
  <si>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</si>
  <si>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</si>
  <si>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</si>
  <si>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</si>
  <si>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</si>
  <si>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</si>
  <si>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</si>
  <si>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</si>
  <si>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</si>
  <si>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</si>
  <si>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</si>
  <si>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</si>
  <si>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</si>
  <si>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</si>
  <si>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</si>
  <si>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</si>
  <si>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</si>
  <si>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</si>
  <si>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</si>
  <si>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</si>
  <si>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</si>
  <si>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</si>
  <si>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</si>
  <si>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</si>
  <si>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</si>
  <si>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</si>
  <si>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</si>
  <si>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</si>
  <si>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</si>
  <si>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</si>
  <si>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</si>
  <si>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</si>
  <si>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</si>
  <si>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</si>
  <si>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</si>
  <si>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</si>
  <si>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</si>
  <si>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</si>
  <si>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</si>
  <si>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</si>
  <si>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</si>
  <si>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</si>
  <si>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</si>
  <si>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</si>
  <si>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</si>
  <si>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</si>
  <si>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</si>
  <si>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</si>
  <si>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</si>
  <si>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</si>
  <si>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</si>
  <si>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</si>
  <si>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</si>
  <si>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</si>
  <si>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</si>
  <si>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</si>
  <si>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</si>
  <si>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</si>
  <si>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</si>
  <si>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</si>
  <si>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</si>
  <si>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</si>
  <si>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</si>
  <si>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</si>
  <si>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</si>
  <si>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</si>
  <si>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</si>
  <si>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</si>
  <si>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</si>
  <si>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</si>
  <si>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</si>
  <si>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</si>
  <si>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</si>
  <si>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</si>
  <si>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</si>
  <si>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</si>
  <si>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</si>
  <si>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</si>
  <si>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</si>
  <si>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</si>
  <si>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</si>
  <si>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</si>
  <si>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</si>
  <si>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</si>
  <si>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</si>
  <si>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</si>
  <si>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</si>
  <si>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</si>
  <si>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</si>
  <si>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</si>
  <si>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</si>
  <si>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</si>
  <si>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</si>
  <si>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</si>
  <si>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</si>
  <si>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</si>
  <si>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</si>
  <si>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</si>
  <si>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</si>
  <si>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</si>
  <si>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</si>
  <si>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</si>
  <si>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</si>
  <si>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</si>
  <si>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</si>
  <si>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</si>
  <si>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</si>
  <si>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</si>
  <si>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</si>
  <si>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</si>
  <si>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</si>
  <si>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</si>
  <si>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</si>
  <si>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</si>
  <si>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</si>
  <si>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</si>
  <si>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</si>
  <si>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</si>
  <si>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</si>
  <si>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</si>
  <si>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</si>
  <si>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</si>
  <si>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</si>
  <si>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</si>
  <si>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</si>
  <si>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</si>
  <si>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</si>
  <si>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</si>
  <si>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</si>
  <si>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</si>
  <si>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</si>
  <si>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</si>
  <si>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</si>
  <si>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</si>
  <si>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</si>
  <si>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</si>
  <si>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</si>
  <si>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</si>
  <si>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</si>
  <si>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</si>
  <si>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</si>
  <si>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</si>
  <si>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</si>
  <si>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</si>
  <si>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</si>
  <si>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</si>
  <si>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</si>
  <si>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</si>
  <si>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</si>
  <si>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</si>
  <si>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</si>
  <si>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</si>
  <si>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</si>
  <si>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</si>
  <si>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</si>
  <si>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</si>
  <si>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</si>
  <si>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</si>
  <si>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</si>
  <si>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</si>
  <si>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</si>
  <si>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</si>
  <si>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</si>
  <si>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</si>
  <si>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</si>
  <si>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</si>
  <si>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</si>
  <si>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</si>
  <si>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</si>
  <si>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</si>
  <si>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</si>
  <si>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</si>
  <si>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</si>
  <si>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</si>
  <si>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</si>
  <si>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</si>
  <si>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</si>
  <si>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</si>
  <si>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</si>
  <si>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</si>
  <si>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</si>
  <si>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</si>
  <si>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</si>
  <si>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</si>
  <si>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</si>
  <si>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</si>
  <si>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</si>
  <si>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</si>
  <si>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</si>
  <si>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</si>
  <si>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</si>
  <si>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</si>
  <si>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</si>
  <si>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</si>
  <si>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</si>
  <si>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</si>
  <si>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</si>
  <si>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</si>
  <si>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</si>
  <si>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</si>
  <si>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</si>
  <si>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</si>
  <si>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</si>
  <si>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</si>
  <si>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</si>
  <si>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</si>
  <si>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</si>
  <si>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</si>
  <si>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</si>
  <si>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</si>
  <si>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</si>
  <si>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</si>
  <si>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</si>
  <si>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</si>
  <si>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</si>
  <si>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</si>
  <si>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</si>
  <si>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</si>
  <si>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</si>
  <si>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</si>
  <si>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</si>
  <si>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</si>
  <si>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</si>
  <si>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</si>
  <si>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</si>
  <si>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</si>
  <si>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</si>
  <si>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</si>
  <si>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</si>
  <si>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</si>
  <si>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</si>
  <si>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</si>
  <si>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</si>
  <si>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</si>
  <si>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</si>
  <si>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</si>
  <si>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</si>
  <si>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</si>
  <si>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</si>
  <si>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</si>
  <si>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</si>
  <si>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</si>
  <si>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</si>
  <si>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</si>
  <si>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</si>
  <si>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</si>
  <si>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</si>
  <si>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</si>
  <si>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</si>
  <si>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</si>
  <si>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</si>
  <si>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</si>
  <si>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</si>
  <si>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</si>
  <si>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</si>
  <si>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</si>
  <si>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</si>
  <si>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</si>
  <si>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</si>
  <si>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</si>
  <si>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</si>
  <si>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</si>
  <si>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</si>
  <si>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</si>
  <si>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</si>
  <si>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</si>
  <si>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</si>
  <si>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</si>
  <si>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</si>
  <si>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</si>
  <si>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</si>
  <si>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</si>
  <si>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</si>
  <si>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</si>
  <si>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</si>
  <si>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</si>
  <si>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</si>
  <si>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</si>
  <si>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</si>
  <si>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</si>
  <si>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</si>
  <si>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</si>
  <si>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</si>
  <si>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</si>
  <si>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</si>
  <si>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</si>
  <si>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</si>
  <si>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</si>
  <si>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</si>
  <si>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</si>
  <si>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</si>
  <si>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</si>
  <si>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</si>
  <si>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</si>
  <si>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</si>
  <si>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</si>
  <si>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</si>
  <si>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</si>
  <si>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</si>
  <si>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</si>
  <si>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</si>
  <si>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</si>
  <si>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</si>
  <si>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</si>
  <si>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</si>
  <si>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</si>
  <si>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</si>
  <si>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</si>
  <si>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</si>
  <si>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</si>
  <si>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</si>
  <si>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</si>
  <si>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</si>
  <si>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</si>
  <si>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</si>
  <si>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</si>
  <si>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</si>
  <si>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</si>
  <si>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</si>
  <si>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</si>
  <si>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</si>
  <si>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</si>
  <si>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</si>
  <si>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</si>
  <si>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</si>
  <si>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</si>
  <si>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</si>
  <si>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</si>
  <si>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</si>
  <si>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</si>
  <si>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</si>
  <si>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</si>
  <si>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</si>
  <si>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</si>
  <si>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</si>
  <si>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</si>
  <si>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</si>
  <si>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</si>
  <si>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</si>
  <si>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</si>
  <si>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</si>
  <si>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</si>
  <si>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</si>
  <si>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</si>
  <si>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</si>
  <si>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</si>
  <si>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</si>
  <si>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</si>
  <si>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</si>
  <si>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</si>
  <si>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</si>
  <si>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</si>
  <si>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</si>
  <si>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</si>
  <si>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</si>
  <si>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</si>
  <si>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</si>
  <si>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</si>
  <si>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</si>
  <si>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</si>
  <si>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</si>
  <si>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</si>
  <si>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</si>
  <si>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</si>
  <si>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</si>
  <si>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</si>
  <si>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</si>
  <si>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</si>
  <si>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</si>
  <si>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</si>
  <si>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</si>
  <si>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</si>
  <si>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</si>
  <si>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</si>
  <si>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</si>
  <si>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</si>
  <si>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</si>
  <si>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</si>
  <si>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</si>
  <si>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</si>
  <si>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</si>
  <si>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</si>
  <si>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</si>
  <si>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</si>
  <si>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</si>
  <si>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</si>
  <si>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</si>
  <si>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</si>
  <si>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</si>
  <si>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</si>
  <si>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</si>
  <si>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</si>
  <si>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</si>
  <si>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</si>
  <si>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</si>
  <si>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</si>
  <si>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</si>
  <si>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</si>
  <si>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</si>
  <si>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</si>
  <si>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</si>
  <si>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</si>
  <si>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</si>
  <si>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</si>
  <si>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</si>
  <si>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</si>
  <si>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</si>
  <si>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</si>
  <si>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</si>
  <si>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</si>
  <si>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</si>
  <si>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</si>
  <si>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</si>
  <si>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</si>
  <si>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</si>
  <si>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</si>
  <si>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</si>
  <si>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</si>
  <si>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</si>
  <si>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</si>
  <si>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</si>
  <si>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</si>
  <si>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</si>
  <si>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</si>
  <si>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</si>
  <si>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</si>
  <si>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</si>
  <si>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</si>
  <si>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</si>
  <si>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</si>
  <si>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</si>
  <si>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</si>
  <si>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</si>
  <si>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</si>
  <si>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</si>
  <si>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</si>
  <si>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</si>
  <si>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</si>
  <si>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</si>
  <si>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</si>
  <si>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</si>
  <si>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</si>
  <si>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</si>
  <si>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</si>
  <si>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</si>
  <si>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</si>
  <si>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</si>
  <si>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</si>
  <si>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</si>
  <si>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</si>
  <si>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</si>
  <si>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</si>
  <si>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</si>
  <si>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</si>
  <si>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</si>
  <si>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</si>
  <si>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</si>
  <si>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</si>
  <si>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</si>
  <si>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</si>
  <si>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</si>
  <si>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</si>
  <si>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</si>
  <si>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</si>
  <si>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</si>
  <si>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</si>
  <si>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</si>
  <si>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</si>
  <si>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</si>
  <si>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</si>
  <si>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</si>
  <si>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</si>
  <si>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</si>
  <si>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</si>
  <si>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</si>
  <si>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</si>
  <si>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</si>
  <si>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</si>
  <si>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</si>
  <si>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</si>
  <si>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</si>
  <si>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</si>
  <si>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</si>
  <si>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</si>
  <si>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</si>
  <si>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</si>
  <si>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</si>
  <si>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</si>
  <si>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</si>
  <si>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</si>
  <si>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</si>
  <si>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</si>
  <si>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</si>
  <si>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</si>
  <si>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</si>
  <si>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</si>
  <si>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</si>
  <si>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</si>
  <si>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</si>
  <si>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</si>
  <si>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</si>
  <si>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</si>
  <si>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</si>
  <si>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</si>
  <si>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</si>
  <si>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</si>
  <si>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</si>
  <si>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</si>
  <si>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</si>
  <si>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</si>
  <si>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</si>
  <si>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</si>
  <si>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</si>
  <si>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</si>
  <si>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</si>
  <si>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</si>
  <si>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</si>
  <si>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</si>
  <si>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</si>
  <si>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</si>
  <si>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</si>
  <si>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</si>
  <si>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</si>
  <si>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</si>
  <si>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</si>
  <si>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</si>
  <si>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</si>
  <si>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</si>
  <si>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</si>
  <si>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</si>
  <si>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</si>
  <si>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</si>
  <si>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</si>
  <si>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</si>
  <si>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</si>
  <si>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</si>
  <si>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</si>
  <si>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</si>
  <si>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</si>
  <si>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</si>
  <si>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</si>
  <si>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</si>
  <si>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</si>
  <si>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</si>
  <si>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</si>
  <si>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</si>
  <si>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</si>
  <si>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</si>
  <si>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</si>
  <si>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</si>
  <si>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</si>
  <si>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</si>
  <si>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</si>
  <si>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</si>
  <si>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</si>
  <si>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</si>
  <si>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</si>
  <si>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</si>
  <si>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</si>
  <si>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</si>
  <si>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</si>
  <si>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</si>
  <si>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</si>
  <si>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</si>
  <si>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</si>
  <si>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</si>
  <si>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</si>
  <si>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</si>
  <si>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</si>
  <si>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</si>
  <si>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</si>
  <si>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</si>
  <si>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</si>
  <si>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</si>
  <si>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</si>
  <si>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</si>
  <si>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</si>
  <si>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</si>
  <si>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</si>
  <si>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</si>
  <si>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</si>
  <si>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</si>
  <si>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</si>
  <si>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</si>
  <si>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</si>
  <si>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</si>
  <si>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</si>
  <si>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</si>
  <si>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</si>
  <si>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</si>
  <si>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</si>
  <si>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</si>
  <si>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</si>
  <si>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</si>
  <si>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</si>
  <si>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</si>
  <si>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</si>
  <si>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</si>
  <si>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</si>
  <si>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</si>
  <si>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</si>
  <si>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</si>
  <si>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</si>
  <si>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</si>
  <si>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</si>
  <si>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</si>
  <si>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</si>
  <si>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</si>
  <si>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</si>
  <si>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</si>
  <si>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</si>
  <si>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</si>
  <si>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</si>
  <si>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</si>
  <si>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</si>
  <si>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</si>
  <si>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</si>
  <si>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</si>
  <si>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</si>
  <si>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</si>
  <si>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</si>
  <si>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</si>
  <si>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</si>
  <si>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</si>
  <si>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</si>
  <si>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</si>
  <si>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</si>
  <si>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</si>
  <si>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</si>
  <si>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</si>
  <si>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</si>
  <si>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</si>
  <si>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</si>
  <si>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</si>
  <si>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</si>
  <si>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</si>
  <si>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</si>
  <si>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</si>
  <si>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</si>
  <si>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</si>
  <si>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</si>
  <si>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</si>
  <si>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</si>
  <si>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</si>
  <si>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</si>
  <si>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</si>
  <si>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</si>
  <si>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</si>
  <si>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</si>
  <si>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</si>
  <si>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</si>
  <si>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</si>
  <si>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</si>
  <si>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</si>
  <si>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</si>
  <si>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</si>
  <si>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</si>
  <si>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</si>
  <si>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</si>
  <si>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</si>
  <si>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</si>
  <si>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</si>
  <si>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</si>
  <si>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</si>
  <si>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</si>
  <si>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</si>
  <si>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</si>
  <si>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</si>
  <si>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</si>
  <si>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</si>
  <si>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</si>
  <si>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</si>
  <si>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</si>
  <si>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</si>
  <si>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</si>
  <si>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</si>
  <si>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</si>
  <si>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</si>
  <si>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</si>
  <si>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</si>
  <si>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</si>
  <si>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</si>
  <si>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</si>
  <si>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</si>
  <si>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</si>
  <si>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</si>
  <si>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</si>
  <si>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</si>
  <si>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</si>
  <si>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</si>
  <si>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</si>
  <si>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</si>
  <si>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</si>
  <si>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</si>
  <si>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</si>
  <si>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</si>
  <si>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</si>
  <si>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</si>
  <si>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</si>
  <si>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</si>
  <si>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</si>
  <si>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</si>
  <si>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</si>
  <si>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</si>
  <si>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</si>
  <si>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</si>
  <si>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</si>
  <si>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</si>
  <si>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</si>
  <si>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</si>
  <si>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</si>
  <si>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</si>
  <si>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</si>
  <si>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</si>
  <si>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</si>
  <si>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</si>
  <si>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</si>
  <si>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</si>
  <si>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</si>
  <si>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</si>
  <si>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</si>
  <si>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</si>
  <si>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</si>
  <si>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</si>
  <si>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</si>
  <si>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</si>
  <si>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</si>
  <si>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</si>
  <si>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</si>
  <si>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</si>
  <si>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</si>
  <si>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</si>
  <si>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</si>
  <si>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</si>
  <si>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</si>
  <si>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</si>
  <si>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</si>
  <si>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</si>
  <si>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</si>
  <si>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</si>
  <si>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</si>
  <si>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</si>
  <si>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</si>
  <si>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</si>
  <si>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</si>
  <si>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</si>
  <si>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</si>
  <si>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</si>
  <si>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</si>
  <si>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</si>
  <si>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</si>
  <si>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</si>
  <si>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</si>
  <si>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</si>
  <si>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</si>
  <si>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</si>
  <si>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</si>
  <si>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</si>
  <si>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</si>
  <si>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</si>
  <si>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</si>
  <si>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</si>
  <si>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</si>
  <si>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</si>
  <si>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</si>
  <si>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</si>
  <si>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</si>
  <si>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</si>
  <si>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</si>
  <si>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</si>
  <si>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</si>
  <si>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</si>
  <si>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</si>
  <si>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</si>
  <si>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</si>
  <si>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</si>
  <si>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</si>
  <si>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</si>
  <si>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</si>
  <si>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</si>
  <si>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</si>
  <si>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</si>
  <si>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</si>
  <si>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</si>
  <si>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</si>
  <si>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</si>
  <si>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</si>
  <si>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</si>
  <si>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</si>
  <si>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</si>
  <si>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</si>
  <si>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</si>
  <si>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</si>
  <si>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</si>
  <si>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</si>
  <si>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</si>
  <si>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</si>
  <si>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</si>
  <si>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</si>
  <si>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</si>
  <si>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</si>
  <si>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</si>
  <si>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</si>
  <si>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</si>
  <si>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</si>
  <si>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</si>
  <si>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</si>
  <si>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</si>
  <si>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</si>
  <si>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</si>
  <si>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</si>
  <si>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</si>
  <si>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</si>
  <si>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</si>
  <si>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</si>
  <si>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</si>
  <si>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</si>
  <si>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</si>
  <si>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</si>
  <si>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</si>
  <si>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</si>
  <si>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</si>
  <si>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</si>
  <si>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</si>
  <si>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</si>
  <si>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</si>
  <si>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</si>
  <si>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</si>
  <si>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</si>
  <si>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</si>
  <si>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</si>
  <si>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</si>
  <si>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</si>
  <si>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</si>
  <si>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</si>
  <si>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</si>
  <si>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</si>
  <si>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</si>
  <si>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</si>
  <si>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</si>
  <si>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</si>
  <si>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</si>
  <si>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</si>
  <si>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</si>
  <si>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</si>
  <si>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</si>
  <si>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</si>
  <si>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</si>
  <si>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</si>
  <si>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</si>
  <si>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</si>
  <si>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</si>
  <si>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</si>
  <si>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</si>
  <si>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</si>
  <si>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</si>
  <si>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</si>
  <si>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</si>
  <si>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</si>
  <si>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</si>
  <si>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</si>
  <si>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</si>
  <si>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</si>
  <si>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</si>
  <si>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</si>
  <si>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</si>
  <si>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</si>
  <si>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</si>
  <si>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</si>
  <si>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</si>
  <si>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</si>
  <si>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</si>
  <si>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</si>
  <si>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</si>
  <si>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</si>
  <si>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</si>
  <si>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</si>
  <si>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</si>
  <si>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</si>
  <si>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</si>
  <si>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</si>
  <si>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</si>
  <si>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</si>
  <si>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</si>
  <si>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</si>
  <si>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</si>
  <si>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</si>
  <si>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</si>
  <si>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</si>
  <si>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</si>
  <si>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</si>
  <si>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</si>
  <si>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</si>
  <si>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</si>
  <si>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</si>
  <si>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</si>
  <si>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</si>
  <si>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</si>
  <si>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</si>
  <si>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</si>
  <si>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</si>
  <si>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</si>
  <si>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</si>
  <si>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</si>
  <si>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</si>
  <si>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</si>
  <si>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</si>
  <si>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</si>
  <si>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</si>
  <si>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</si>
  <si>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</si>
  <si>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</si>
  <si>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</si>
  <si>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</si>
  <si>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</si>
  <si>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</si>
  <si>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</si>
  <si>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</si>
  <si>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</si>
  <si>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</si>
  <si>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</si>
  <si>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</si>
  <si>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</si>
  <si>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</si>
  <si>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</si>
  <si>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</si>
  <si>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</si>
  <si>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</si>
  <si>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</si>
  <si>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</si>
  <si>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</si>
  <si>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</si>
  <si>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</si>
  <si>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</si>
  <si>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</si>
  <si>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</si>
  <si>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</si>
  <si>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</si>
  <si>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</si>
  <si>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</si>
  <si>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</si>
  <si>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</si>
  <si>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</si>
  <si>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</si>
  <si>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</si>
  <si>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</si>
  <si>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</si>
  <si>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</si>
  <si>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</si>
  <si>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</si>
  <si>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</si>
  <si>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</si>
  <si>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</si>
  <si>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</si>
  <si>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</si>
  <si>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</si>
  <si>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</si>
  <si>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</si>
  <si>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</si>
  <si>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</si>
  <si>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</si>
  <si>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</si>
  <si>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</si>
  <si>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</si>
  <si>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</si>
  <si>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</si>
  <si>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</si>
  <si>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</si>
  <si>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</si>
  <si>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</si>
  <si>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</si>
  <si>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</si>
  <si>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</si>
  <si>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</si>
  <si>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</si>
  <si>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</si>
  <si>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</si>
  <si>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</si>
  <si>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</si>
  <si>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</si>
  <si>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</si>
  <si>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</si>
  <si>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</si>
  <si>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</si>
  <si>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</si>
  <si>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</si>
  <si>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</si>
  <si>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</si>
  <si>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</si>
  <si>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</si>
  <si>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</si>
  <si>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</si>
  <si>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</si>
  <si>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</si>
  <si>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</si>
  <si>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</si>
  <si>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</si>
  <si>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</si>
  <si>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</si>
  <si>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</si>
  <si>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</si>
  <si>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</si>
  <si>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</si>
  <si>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</si>
  <si>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</si>
  <si>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</si>
  <si>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</si>
  <si>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</si>
  <si>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</si>
  <si>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</si>
  <si>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</si>
  <si>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</si>
  <si>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</si>
  <si>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</si>
  <si>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</si>
  <si>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</si>
  <si>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</si>
  <si>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</si>
  <si>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</si>
  <si>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</si>
  <si>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</si>
  <si>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</si>
  <si>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</si>
  <si>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</si>
  <si>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</si>
  <si>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</si>
  <si>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</si>
  <si>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</si>
  <si>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</si>
  <si>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</si>
  <si>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</si>
  <si>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</si>
  <si>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</si>
  <si>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</si>
  <si>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</si>
  <si>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</si>
  <si>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</si>
  <si>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</si>
  <si>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</si>
  <si>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</si>
  <si>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</si>
  <si>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</si>
  <si>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</si>
  <si>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</si>
  <si>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</si>
  <si>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</si>
  <si>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</si>
  <si>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</si>
  <si>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</si>
  <si>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</si>
  <si>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</si>
  <si>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</si>
  <si>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</si>
  <si>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</si>
  <si>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</si>
  <si>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</si>
  <si>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</si>
  <si>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</si>
  <si>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</si>
  <si>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</si>
  <si>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</si>
  <si>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</si>
  <si>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</si>
  <si>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</si>
  <si>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</si>
  <si>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</si>
  <si>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</si>
  <si>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</si>
  <si>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</si>
  <si>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</si>
  <si>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</si>
  <si>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</si>
  <si>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</si>
  <si>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</si>
  <si>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</si>
  <si>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</si>
  <si>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</si>
  <si>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</si>
  <si>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</si>
  <si>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</si>
  <si>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</si>
  <si>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</si>
  <si>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</si>
  <si>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</si>
  <si>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</si>
  <si>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</si>
  <si>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</si>
  <si>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</si>
  <si>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</si>
  <si>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</si>
  <si>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</si>
  <si>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</si>
  <si>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</si>
  <si>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</si>
  <si>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</si>
  <si>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</si>
  <si>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</si>
  <si>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</si>
  <si>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</si>
  <si>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</si>
  <si>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</si>
  <si>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</si>
  <si>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</si>
  <si>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</si>
  <si>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</si>
  <si>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</si>
  <si>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</si>
  <si>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</si>
  <si>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</si>
  <si>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</si>
  <si>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</si>
  <si>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</si>
  <si>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</si>
  <si>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</si>
  <si>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</si>
  <si>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</si>
  <si>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</si>
  <si>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</si>
  <si>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</si>
  <si>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</si>
  <si>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</si>
  <si>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</si>
  <si>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</si>
  <si>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</si>
  <si>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</si>
  <si>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</si>
  <si>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</si>
  <si>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</si>
  <si>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</si>
  <si>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</si>
  <si>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</si>
  <si>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</si>
  <si>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</si>
  <si>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</si>
  <si>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</si>
  <si>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</si>
  <si>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</si>
  <si>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</si>
  <si>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</si>
  <si>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</si>
  <si>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</si>
  <si>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</si>
  <si>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</si>
  <si>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</si>
  <si>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</si>
  <si>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</si>
  <si>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</si>
  <si>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</si>
  <si>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</si>
  <si>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</si>
  <si>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</si>
  <si>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</si>
  <si>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</si>
  <si>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</si>
  <si>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</si>
  <si>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</si>
  <si>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</si>
  <si>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</si>
  <si>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</si>
  <si>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</si>
  <si>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</si>
  <si>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</si>
  <si>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</si>
  <si>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</si>
  <si>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</si>
  <si>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</si>
  <si>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</si>
  <si>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</si>
  <si>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</si>
  <si>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</si>
  <si>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</si>
  <si>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</si>
  <si>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</si>
  <si>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</si>
  <si>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</si>
  <si>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</si>
  <si>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</si>
  <si>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</si>
  <si>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</si>
  <si>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</si>
  <si>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</si>
  <si>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</si>
  <si>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</si>
  <si>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</si>
  <si>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</si>
  <si>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</si>
  <si>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</si>
  <si>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</si>
  <si>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</si>
  <si>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</si>
  <si>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</si>
  <si>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</si>
  <si>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</si>
  <si>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</si>
  <si>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</si>
  <si>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</si>
  <si>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</si>
  <si>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</si>
  <si>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</si>
  <si>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</si>
  <si>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</si>
  <si>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</si>
  <si>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</si>
  <si>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</si>
  <si>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</si>
  <si>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</si>
  <si>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</si>
  <si>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</si>
  <si>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</si>
  <si>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</si>
  <si>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</si>
  <si>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</si>
  <si>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</si>
  <si>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</si>
  <si>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</si>
  <si>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</si>
  <si>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</si>
  <si>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</si>
  <si>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</si>
  <si>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</si>
  <si>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</si>
  <si>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</si>
  <si>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</si>
  <si>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</si>
  <si>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</si>
  <si>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</si>
  <si>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</si>
  <si>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</si>
  <si>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</si>
  <si>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</si>
  <si>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</si>
  <si>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</si>
  <si>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</si>
  <si>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</si>
  <si>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</si>
  <si>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</si>
  <si>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</si>
  <si>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</si>
  <si>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</si>
  <si>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</si>
  <si>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</si>
  <si>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</si>
  <si>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</si>
  <si>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</si>
  <si>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</si>
  <si>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</si>
  <si>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</si>
  <si>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</si>
  <si>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</si>
  <si>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</si>
  <si>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</si>
  <si>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</si>
  <si>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</si>
  <si>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</si>
  <si>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</si>
  <si>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</si>
  <si>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</si>
  <si>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</si>
  <si>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</si>
  <si>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</si>
  <si>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</si>
  <si>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</si>
  <si>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</si>
  <si>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</si>
  <si>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</si>
  <si>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</si>
  <si>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</si>
  <si>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</si>
  <si>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</si>
  <si>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</si>
  <si>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</si>
  <si>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</si>
  <si>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</si>
  <si>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</si>
  <si>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</si>
  <si>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</si>
  <si>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</si>
  <si>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</si>
  <si>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</si>
  <si>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</si>
  <si>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</si>
  <si>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</si>
  <si>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</si>
  <si>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</si>
  <si>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</si>
  <si>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</si>
  <si>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</si>
  <si>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</si>
  <si>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</si>
  <si>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</si>
  <si>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</si>
  <si>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</si>
  <si>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</si>
  <si>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</si>
  <si>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</si>
  <si>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</si>
  <si>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</si>
  <si>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</si>
  <si>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</si>
  <si>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</si>
  <si>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</si>
  <si>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</si>
  <si>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</si>
  <si>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</si>
  <si>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</si>
  <si>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</si>
  <si>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</si>
  <si>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</si>
  <si>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</si>
  <si>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</si>
  <si>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</si>
  <si>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</si>
  <si>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</si>
  <si>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</si>
  <si>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</si>
  <si>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</si>
  <si>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</si>
  <si>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</si>
  <si>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</si>
  <si>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</si>
  <si>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</si>
  <si>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</si>
  <si>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</si>
  <si>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</si>
  <si>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</si>
  <si>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</si>
  <si>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</si>
  <si>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</si>
  <si>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</si>
  <si>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</si>
  <si>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</si>
  <si>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</si>
  <si>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</si>
  <si>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</si>
  <si>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</si>
  <si>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</si>
  <si>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</si>
  <si>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</si>
  <si>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</si>
  <si>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</si>
  <si>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</si>
  <si>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</si>
  <si>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</si>
  <si>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</si>
  <si>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</si>
  <si>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</si>
  <si>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</si>
  <si>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</si>
  <si>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</si>
  <si>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</si>
  <si>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</si>
  <si>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</si>
  <si>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</si>
  <si>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</si>
  <si>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</si>
  <si>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</si>
  <si>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</si>
  <si>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</si>
  <si>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</si>
  <si>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</si>
  <si>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</si>
  <si>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</si>
  <si>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</si>
  <si>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</si>
  <si>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</si>
  <si>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</si>
  <si>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</si>
  <si>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</si>
  <si>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</si>
  <si>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</si>
  <si>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</si>
  <si>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</si>
  <si>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</si>
  <si>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</si>
  <si>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</si>
  <si>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</si>
  <si>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</si>
  <si>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</si>
  <si>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</si>
  <si>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</si>
  <si>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</si>
  <si>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</si>
  <si>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</si>
  <si>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</si>
  <si>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</si>
  <si>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</si>
  <si>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</si>
  <si>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</si>
  <si>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</si>
  <si>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</si>
  <si>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</si>
  <si>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</si>
  <si>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</si>
  <si>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</si>
  <si>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</si>
  <si>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</si>
  <si>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</si>
  <si>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</si>
  <si>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</si>
  <si>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</si>
  <si>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</si>
  <si>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</si>
  <si>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</si>
  <si>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</si>
  <si>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</si>
  <si>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</si>
  <si>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</si>
  <si>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</si>
  <si>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</si>
  <si>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</si>
  <si>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</si>
  <si>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</si>
  <si>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</si>
  <si>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</si>
  <si>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</si>
  <si>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</si>
  <si>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</si>
  <si>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</si>
  <si>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</si>
  <si>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</si>
  <si>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</si>
  <si>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</si>
  <si>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</si>
  <si>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</si>
  <si>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</si>
  <si>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</si>
  <si>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</si>
  <si>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</si>
  <si>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</si>
  <si>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</si>
  <si>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</si>
  <si>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</si>
  <si>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</si>
  <si>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</si>
  <si>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</si>
  <si>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</si>
  <si>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</si>
  <si>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</si>
  <si>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</si>
  <si>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</si>
  <si>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</si>
  <si>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</si>
  <si>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</si>
  <si>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</si>
  <si>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</si>
  <si>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</si>
  <si>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</si>
  <si>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</si>
  <si>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</si>
  <si>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</si>
  <si>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</si>
  <si>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</si>
  <si>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</si>
  <si>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</si>
  <si>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</si>
  <si>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</si>
  <si>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</si>
  <si>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</si>
  <si>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</si>
  <si>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</si>
  <si>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</si>
  <si>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</si>
  <si>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</si>
  <si>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</si>
  <si>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</si>
  <si>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</si>
  <si>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</si>
  <si>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</si>
  <si>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</si>
  <si>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</si>
  <si>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</si>
  <si>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</si>
  <si>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</si>
  <si>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</si>
  <si>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</si>
  <si>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</si>
  <si>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</si>
  <si>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</si>
  <si>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</si>
  <si>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</si>
  <si>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</si>
  <si>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</si>
  <si>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</si>
  <si>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</si>
  <si>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</si>
  <si>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</si>
  <si>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</si>
  <si>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</si>
  <si>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</si>
  <si>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</si>
  <si>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</si>
  <si>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</si>
  <si>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</si>
  <si>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</si>
  <si>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</si>
  <si>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</si>
  <si>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</si>
  <si>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</si>
  <si>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</si>
  <si>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</si>
  <si>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</si>
  <si>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</si>
  <si>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</si>
  <si>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</si>
  <si>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</si>
  <si>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</si>
  <si>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</si>
  <si>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</si>
  <si>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</si>
  <si>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</si>
  <si>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</si>
  <si>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</si>
  <si>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</si>
  <si>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</si>
  <si>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</si>
  <si>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</si>
  <si>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</si>
  <si>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</si>
  <si>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</si>
  <si>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</si>
  <si>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</si>
  <si>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</si>
  <si>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</si>
  <si>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</si>
  <si>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</si>
  <si>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</si>
  <si>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</si>
  <si>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</si>
  <si>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</si>
  <si>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</si>
  <si>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</si>
  <si>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</si>
  <si>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</si>
  <si>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</si>
  <si>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</si>
  <si>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</si>
  <si>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</si>
  <si>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</si>
  <si>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</si>
  <si>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</si>
  <si>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</si>
  <si>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</si>
  <si>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</si>
  <si>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</si>
  <si>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</si>
  <si>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</si>
  <si>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</si>
  <si>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</si>
  <si>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</si>
  <si>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</si>
  <si>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</si>
  <si>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</si>
  <si>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</si>
  <si>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</si>
  <si>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</si>
  <si>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</si>
  <si>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</si>
  <si>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</si>
  <si>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</si>
  <si>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</si>
  <si>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</si>
  <si>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</si>
  <si>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</si>
  <si>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</si>
  <si>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</si>
  <si>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</si>
  <si>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</si>
  <si>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</si>
  <si>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</si>
  <si>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</si>
  <si>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</si>
  <si>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</si>
  <si>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</si>
  <si>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</si>
  <si>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</si>
  <si>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</si>
  <si>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</si>
  <si>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</si>
  <si>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</si>
  <si>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</si>
  <si>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</si>
  <si>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</si>
  <si>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</si>
  <si>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</si>
  <si>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</si>
  <si>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</si>
  <si>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</si>
  <si>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</si>
  <si>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</si>
  <si>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</si>
  <si>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</si>
  <si>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</si>
  <si>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</si>
  <si>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</si>
  <si>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</si>
  <si>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</si>
  <si>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</si>
  <si>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</si>
  <si>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</si>
  <si>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</si>
  <si>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</si>
  <si>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</si>
  <si>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</si>
  <si>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</si>
  <si>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</si>
  <si>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</si>
  <si>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</si>
  <si>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</si>
  <si>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</si>
  <si>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</si>
  <si>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</si>
  <si>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</si>
  <si>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</si>
  <si>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</si>
  <si>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</si>
  <si>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</si>
  <si>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</si>
  <si>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</si>
  <si>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</si>
  <si>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</si>
  <si>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</si>
  <si>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</si>
  <si>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</si>
  <si>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</si>
  <si>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</si>
  <si>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</si>
  <si>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</si>
  <si>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</si>
  <si>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</si>
  <si>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</si>
  <si>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</si>
  <si>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</si>
  <si>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</si>
  <si>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</si>
  <si>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</si>
  <si>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</si>
  <si>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</si>
  <si>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</si>
  <si>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</si>
  <si>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</si>
  <si>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</si>
  <si>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</si>
  <si>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</si>
  <si>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</si>
  <si>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</si>
  <si>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</si>
  <si>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</si>
  <si>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</si>
  <si>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</si>
  <si>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</si>
  <si>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</si>
  <si>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</si>
  <si>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</si>
  <si>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</si>
  <si>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</si>
  <si>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</si>
  <si>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</si>
  <si>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</si>
  <si>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</si>
  <si>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</si>
  <si>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</si>
  <si>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</si>
  <si>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</si>
  <si>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</si>
  <si>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</si>
  <si>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</si>
  <si>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</si>
  <si>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</si>
  <si>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</si>
  <si>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</si>
  <si>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</si>
  <si>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</si>
  <si>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</si>
  <si>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</si>
  <si>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</si>
  <si>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</si>
  <si>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</si>
  <si>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</si>
  <si>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</si>
  <si>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</si>
  <si>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</si>
  <si>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</si>
  <si>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</si>
  <si>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</si>
  <si>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</si>
  <si>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</si>
  <si>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</si>
  <si>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</si>
  <si>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</si>
  <si>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</si>
  <si>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</si>
  <si>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</si>
  <si>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</si>
  <si>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</si>
  <si>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</si>
  <si>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</si>
  <si>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</si>
  <si>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</si>
  <si>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</si>
  <si>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</si>
  <si>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</si>
  <si>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</si>
  <si>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</si>
  <si>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</si>
  <si>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</si>
  <si>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</si>
  <si>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</si>
  <si>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</si>
  <si>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</si>
  <si>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</si>
  <si>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</si>
  <si>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</si>
  <si>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</si>
  <si>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</si>
  <si>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</si>
  <si>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</si>
  <si>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</si>
  <si>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</si>
  <si>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</si>
  <si>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</si>
  <si>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</si>
  <si>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</si>
  <si>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</si>
  <si>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</si>
  <si>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</si>
  <si>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</si>
  <si>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</si>
  <si>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</si>
  <si>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</si>
  <si>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</si>
  <si>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</si>
  <si>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</si>
  <si>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</si>
  <si>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</si>
  <si>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</si>
  <si>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</si>
  <si>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</si>
  <si>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</si>
  <si>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</si>
  <si>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</si>
  <si>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</si>
  <si>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</si>
  <si>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</si>
  <si>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</si>
  <si>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</si>
  <si>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</si>
  <si>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</si>
  <si>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</si>
  <si>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</si>
  <si>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</si>
  <si>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</si>
  <si>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</si>
  <si>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</si>
  <si>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</si>
  <si>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</si>
  <si>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</si>
  <si>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</si>
  <si>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</si>
  <si>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</si>
  <si>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</si>
  <si>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</si>
  <si>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</si>
  <si>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</si>
  <si>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</si>
  <si>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</si>
  <si>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</si>
  <si>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</si>
  <si>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</si>
  <si>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</si>
  <si>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</si>
  <si>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</si>
  <si>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</si>
  <si>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</si>
  <si>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</si>
  <si>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</si>
  <si>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</si>
  <si>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</si>
  <si>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</si>
  <si>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</si>
  <si>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</si>
  <si>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</si>
  <si>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</si>
  <si>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</si>
  <si>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</si>
  <si>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</si>
  <si>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</si>
  <si>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</si>
  <si>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</si>
  <si>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</si>
  <si>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</si>
  <si>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</si>
  <si>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</si>
  <si>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</si>
  <si>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</si>
  <si>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</si>
  <si>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</si>
  <si>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</si>
  <si>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</si>
  <si>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</si>
  <si>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</si>
  <si>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</si>
  <si>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</si>
  <si>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</si>
  <si>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</si>
  <si>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</si>
  <si>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</si>
  <si>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</si>
  <si>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</si>
  <si>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</si>
  <si>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</si>
  <si>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</si>
  <si>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</si>
  <si>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</si>
  <si>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</si>
  <si>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</si>
  <si>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</si>
  <si>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</si>
  <si>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</si>
  <si>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</si>
  <si>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</si>
  <si>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</si>
  <si>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</si>
  <si>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</si>
  <si>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</si>
  <si>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</si>
  <si>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</si>
  <si>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</si>
  <si>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</si>
  <si>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</si>
  <si>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</si>
  <si>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</si>
  <si>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</si>
  <si>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</si>
  <si>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</si>
  <si>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</si>
  <si>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</si>
  <si>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</si>
  <si>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</si>
  <si>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</si>
  <si>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</si>
  <si>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</si>
  <si>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</si>
  <si>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</si>
  <si>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</si>
  <si>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</si>
  <si>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</si>
  <si>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</si>
  <si>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</si>
  <si>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</si>
  <si>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</si>
  <si>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</si>
  <si>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</si>
  <si>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</si>
  <si>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</si>
  <si>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</si>
  <si>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</si>
  <si>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</si>
  <si>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</si>
  <si>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</si>
  <si>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</si>
  <si>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</si>
  <si>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</si>
  <si>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</si>
  <si>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</si>
  <si>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</si>
  <si>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</si>
  <si>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</si>
  <si>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</si>
  <si>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</si>
  <si>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</si>
  <si>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</si>
  <si>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</si>
  <si>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</si>
  <si>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</si>
  <si>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</si>
  <si>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</si>
  <si>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</si>
  <si>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</si>
  <si>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</si>
  <si>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</si>
  <si>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</si>
  <si>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</si>
  <si>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</si>
  <si>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</si>
  <si>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</si>
  <si>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</si>
  <si>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</si>
  <si>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</si>
  <si>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</si>
  <si>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</si>
  <si>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</si>
  <si>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</si>
  <si>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</si>
  <si>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</si>
  <si>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</si>
  <si>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</si>
  <si>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</si>
  <si>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</si>
  <si>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</si>
  <si>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</si>
  <si>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</si>
  <si>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</si>
  <si>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</si>
  <si>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</si>
  <si>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</si>
  <si>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</si>
  <si>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</si>
  <si>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</si>
  <si>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</si>
  <si>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</si>
  <si>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</si>
  <si>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</si>
  <si>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</si>
  <si>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</si>
  <si>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</si>
  <si>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</si>
  <si>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</si>
  <si>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</si>
  <si>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</si>
  <si>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</si>
  <si>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</si>
  <si>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</si>
  <si>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</si>
  <si>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</si>
  <si>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</si>
  <si>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</si>
  <si>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</si>
  <si>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</si>
  <si>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</si>
  <si>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</si>
  <si>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</si>
  <si>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</si>
  <si>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</si>
  <si>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</si>
  <si>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</si>
  <si>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</si>
  <si>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</si>
  <si>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</si>
  <si>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</si>
  <si>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</si>
  <si>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</si>
  <si>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</si>
  <si>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</si>
  <si>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</si>
  <si>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</si>
  <si>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</si>
  <si>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</si>
  <si>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</si>
  <si>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</si>
  <si>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</si>
  <si>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</si>
  <si>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</si>
  <si>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</si>
  <si>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</si>
  <si>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</si>
  <si>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</si>
  <si>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</si>
  <si>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</si>
  <si>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</si>
  <si>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</si>
  <si>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</si>
  <si>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</si>
  <si>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</si>
  <si>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</si>
  <si>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</si>
  <si>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</si>
  <si>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</si>
  <si>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</si>
  <si>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</si>
  <si>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</si>
  <si>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</si>
  <si>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</si>
  <si>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</si>
  <si>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</si>
  <si>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</si>
  <si>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</si>
  <si>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</si>
  <si>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</si>
  <si>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</si>
  <si>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</si>
  <si>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</si>
  <si>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</si>
  <si>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</si>
  <si>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</si>
  <si>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</si>
  <si>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</si>
  <si>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</si>
  <si>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</si>
  <si>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</si>
  <si>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</si>
  <si>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</si>
  <si>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</si>
  <si>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</si>
  <si>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</si>
  <si>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</si>
  <si>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</si>
  <si>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</si>
  <si>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</si>
  <si>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</si>
  <si>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</si>
  <si>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</si>
  <si>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</si>
  <si>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</si>
  <si>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</si>
  <si>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</si>
  <si>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</si>
  <si>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</si>
  <si>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</si>
  <si>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</si>
  <si>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</si>
  <si>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</si>
  <si>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</si>
  <si>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</si>
  <si>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</si>
  <si>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</si>
  <si>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</si>
  <si>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</si>
  <si>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</si>
  <si>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</si>
  <si>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</si>
  <si>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</si>
  <si>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</si>
  <si>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</si>
  <si>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</si>
  <si>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</si>
  <si>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</si>
  <si>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</si>
  <si>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</si>
  <si>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</si>
  <si>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</si>
  <si>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</si>
  <si>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</si>
  <si>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</si>
  <si>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</si>
  <si>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</si>
  <si>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</si>
  <si>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</si>
  <si>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</si>
  <si>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</si>
  <si>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</si>
  <si>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</si>
  <si>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</si>
  <si>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</si>
  <si>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</si>
  <si>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</si>
  <si>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</si>
  <si>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</si>
  <si>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</si>
  <si>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</si>
  <si>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</si>
  <si>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</si>
  <si>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</si>
  <si>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</si>
  <si>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</si>
  <si>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</si>
  <si>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</si>
  <si>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</si>
  <si>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</si>
  <si>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</si>
  <si>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</si>
  <si>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</si>
  <si>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</si>
  <si>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</si>
  <si>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</si>
  <si>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</si>
  <si>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</si>
  <si>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</si>
  <si>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</si>
  <si>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</si>
  <si>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</si>
  <si>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</si>
  <si>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</si>
  <si>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</si>
  <si>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</si>
  <si>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</si>
  <si>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</si>
  <si>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</si>
  <si>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</si>
  <si>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</si>
  <si>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</si>
  <si>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</si>
  <si>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</si>
  <si>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</si>
  <si>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</si>
  <si>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</si>
  <si>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</si>
  <si>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</si>
  <si>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</si>
  <si>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</si>
  <si>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</si>
  <si>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</si>
  <si>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</si>
  <si>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</si>
  <si>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</si>
  <si>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</si>
  <si>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</si>
  <si>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</si>
  <si>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</si>
  <si>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</si>
  <si>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</si>
  <si>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</si>
  <si>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</si>
  <si>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</si>
  <si>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</si>
  <si>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</si>
  <si>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</si>
  <si>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</si>
  <si>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</si>
  <si>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</si>
  <si>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</si>
  <si>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</si>
  <si>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</si>
  <si>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</si>
  <si>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</si>
  <si>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</si>
  <si>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</si>
  <si>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</si>
  <si>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</si>
  <si>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</si>
  <si>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</si>
  <si>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</si>
  <si>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</si>
  <si>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</si>
  <si>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</si>
  <si>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</si>
  <si>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</si>
  <si>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</si>
  <si>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</si>
  <si>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</si>
  <si>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</si>
  <si>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</si>
  <si>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</si>
  <si>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</si>
  <si>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</si>
  <si>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</si>
  <si>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</si>
  <si>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</si>
  <si>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</si>
  <si>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</si>
  <si>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</si>
  <si>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</si>
  <si>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</si>
  <si>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</si>
  <si>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</si>
  <si>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</si>
  <si>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</si>
  <si>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</si>
  <si>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</si>
  <si>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</si>
  <si>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</si>
  <si>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</si>
  <si>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</si>
  <si>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</si>
  <si>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</si>
  <si>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</si>
  <si>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</si>
  <si>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</si>
  <si>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</si>
  <si>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</si>
  <si>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</si>
  <si>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</si>
  <si>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</si>
  <si>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</si>
  <si>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</si>
  <si>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</si>
  <si>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</si>
  <si>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</si>
  <si>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</si>
  <si>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</si>
  <si>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</si>
  <si>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</si>
  <si>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</si>
  <si>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</si>
  <si>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</si>
  <si>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</si>
  <si>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</si>
  <si>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</si>
  <si>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</si>
  <si>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</si>
  <si>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</si>
  <si>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</si>
  <si>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</si>
  <si>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</si>
  <si>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</si>
  <si>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</si>
  <si>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</si>
  <si>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</si>
  <si>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</si>
  <si>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</si>
  <si>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</si>
  <si>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</si>
  <si>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</si>
  <si>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</si>
  <si>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</si>
  <si>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</si>
  <si>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</si>
  <si>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</si>
  <si>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</si>
  <si>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</si>
  <si>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</si>
  <si>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</si>
  <si>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</si>
  <si>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</si>
  <si>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</si>
  <si>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</si>
  <si>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</si>
  <si>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</si>
  <si>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</si>
  <si>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</si>
  <si>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</si>
  <si>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</si>
  <si>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</si>
  <si>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</si>
  <si>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</si>
  <si>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</si>
  <si>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</si>
  <si>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</si>
  <si>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</si>
  <si>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</si>
  <si>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</si>
  <si>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</si>
  <si>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</si>
  <si>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</si>
  <si>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</si>
  <si>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</si>
  <si>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</si>
  <si>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</si>
  <si>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</si>
  <si>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</si>
  <si>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</si>
  <si>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</si>
  <si>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</si>
  <si>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</si>
  <si>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</si>
  <si>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</si>
  <si>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</si>
  <si>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</si>
  <si>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</si>
  <si>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</si>
  <si>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</si>
  <si>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</si>
  <si>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</si>
  <si>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</si>
  <si>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</si>
  <si>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</si>
  <si>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</si>
  <si>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</si>
  <si>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</si>
  <si>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</si>
  <si>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</si>
  <si>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</si>
  <si>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</si>
  <si>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</si>
  <si>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</si>
  <si>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</si>
  <si>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</si>
  <si>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</si>
  <si>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</si>
  <si>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</si>
  <si>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</si>
  <si>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</si>
  <si>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</si>
  <si>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</si>
  <si>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</si>
  <si>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</si>
  <si>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</si>
  <si>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</si>
  <si>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</si>
  <si>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</si>
  <si>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</si>
  <si>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</si>
  <si>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</si>
  <si>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</si>
  <si>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</si>
  <si>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</si>
  <si>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</si>
  <si>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</si>
  <si>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</si>
  <si>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</si>
  <si>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</si>
  <si>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</si>
  <si>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</si>
  <si>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</si>
  <si>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</si>
  <si>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</si>
  <si>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</si>
  <si>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</si>
  <si>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</si>
  <si>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</si>
  <si>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</si>
  <si>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</si>
  <si>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</si>
  <si>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</si>
  <si>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</si>
  <si>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</si>
  <si>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</si>
  <si>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</si>
  <si>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</si>
  <si>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</si>
  <si>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</si>
  <si>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</si>
  <si>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</si>
  <si>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</si>
  <si>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</si>
  <si>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</si>
  <si>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</si>
  <si>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</si>
  <si>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</si>
  <si>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</si>
  <si>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</si>
  <si>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</si>
  <si>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</si>
  <si>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</si>
  <si>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</si>
  <si>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</si>
  <si>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</si>
  <si>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</si>
  <si>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</si>
  <si>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</si>
  <si>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</si>
  <si>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</si>
  <si>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</si>
  <si>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</si>
  <si>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</si>
  <si>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</si>
  <si>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</si>
  <si>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</si>
  <si>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</si>
  <si>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</si>
  <si>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</si>
  <si>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</si>
  <si>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</si>
  <si>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</si>
  <si>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</si>
  <si>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</si>
  <si>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</si>
  <si>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</si>
  <si>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</si>
  <si>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</si>
  <si>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</si>
  <si>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</si>
  <si>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</si>
  <si>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</si>
  <si>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</si>
  <si>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</si>
  <si>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</si>
  <si>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</si>
  <si>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</si>
  <si>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</si>
  <si>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</si>
  <si>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</si>
  <si>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</si>
  <si>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</si>
  <si>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</si>
  <si>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</si>
  <si>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</si>
  <si>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</si>
  <si>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</si>
  <si>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</si>
  <si>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</si>
  <si>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</si>
  <si>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</si>
  <si>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</si>
  <si>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</si>
  <si>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</si>
  <si>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</si>
  <si>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</si>
  <si>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</si>
  <si>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</si>
  <si>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</si>
  <si>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</si>
  <si>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</si>
  <si>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</si>
  <si>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</si>
  <si>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</si>
  <si>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</si>
  <si>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</si>
  <si>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</si>
  <si>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</si>
  <si>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</si>
  <si>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</si>
  <si>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</si>
  <si>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</si>
  <si>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</si>
  <si>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</si>
  <si>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</si>
  <si>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</si>
  <si>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</si>
  <si>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</si>
  <si>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</si>
  <si>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</si>
  <si>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</si>
  <si>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</si>
  <si>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</si>
  <si>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</si>
  <si>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</si>
  <si>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</si>
  <si>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</si>
  <si>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</si>
  <si>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</si>
  <si>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</si>
  <si>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</si>
  <si>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</si>
  <si>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</si>
  <si>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</si>
  <si>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</si>
  <si>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</si>
  <si>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</si>
  <si>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</si>
  <si>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</si>
  <si>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</si>
  <si>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</si>
  <si>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</si>
  <si>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</si>
  <si>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</si>
  <si>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</si>
  <si>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</si>
  <si>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</si>
  <si>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</si>
  <si>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</si>
  <si>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</si>
  <si>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</si>
  <si>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</si>
  <si>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</si>
  <si>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</si>
  <si>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</si>
  <si>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</si>
  <si>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</si>
  <si>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</si>
  <si>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</si>
  <si>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</si>
  <si>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</si>
  <si>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</si>
  <si>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</si>
  <si>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</si>
  <si>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</si>
  <si>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</si>
  <si>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</si>
  <si>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</si>
  <si>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</si>
  <si>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</si>
  <si>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</si>
  <si>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</si>
  <si>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</si>
  <si>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</si>
  <si>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</si>
  <si>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</si>
  <si>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</si>
  <si>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</si>
  <si>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</si>
  <si>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</si>
  <si>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</si>
  <si>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</si>
  <si>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</si>
  <si>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</si>
  <si>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</si>
  <si>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</si>
  <si>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</si>
  <si>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</si>
  <si>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</si>
  <si>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</si>
  <si>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</si>
  <si>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</si>
  <si>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</si>
  <si>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</si>
  <si>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</si>
  <si>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</si>
  <si>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</si>
  <si>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</si>
  <si>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</si>
  <si>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</si>
  <si>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</si>
  <si>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</si>
  <si>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</si>
  <si>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</si>
  <si>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</si>
  <si>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</si>
  <si>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</si>
  <si>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</si>
  <si>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</si>
  <si>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</si>
  <si>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</si>
  <si>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</si>
  <si>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</si>
  <si>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</si>
  <si>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</si>
  <si>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</si>
  <si>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</si>
  <si>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</si>
  <si>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</si>
  <si>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</si>
  <si>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</si>
  <si>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</si>
  <si>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</si>
  <si>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</si>
  <si>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</si>
  <si>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</si>
  <si>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</si>
  <si>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</si>
  <si>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</si>
  <si>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</si>
  <si>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</si>
  <si>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</si>
  <si>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</si>
  <si>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</si>
  <si>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</si>
  <si>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</si>
  <si>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</si>
  <si>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</si>
  <si>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</si>
  <si>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</si>
  <si>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</si>
  <si>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</si>
  <si>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</si>
  <si>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</si>
  <si>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</si>
  <si>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</si>
  <si>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</si>
  <si>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</si>
  <si>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</si>
  <si>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</si>
  <si>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</si>
  <si>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</si>
  <si>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</si>
  <si>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</si>
  <si>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</si>
  <si>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</si>
  <si>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</si>
  <si>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</si>
  <si>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</si>
  <si>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</si>
  <si>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</si>
  <si>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</si>
  <si>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</si>
  <si>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</si>
  <si>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</si>
  <si>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</si>
  <si>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</si>
  <si>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</si>
  <si>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</si>
  <si>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</si>
  <si>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</si>
  <si>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</si>
  <si>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</si>
  <si>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</si>
  <si>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</si>
  <si>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</si>
  <si>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</si>
  <si>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</si>
  <si>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</si>
  <si>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</si>
  <si>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</si>
  <si>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</si>
  <si>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</si>
  <si>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</si>
  <si>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</si>
  <si>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</si>
  <si>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</si>
  <si>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</si>
  <si>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</si>
  <si>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</si>
  <si>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</si>
  <si>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</si>
  <si>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</si>
  <si>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</si>
  <si>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</si>
  <si>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</si>
  <si>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</si>
  <si>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</si>
  <si>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</si>
  <si>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</si>
  <si>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</si>
  <si>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</si>
  <si>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</si>
  <si>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</si>
  <si>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</si>
  <si>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</si>
  <si>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</si>
  <si>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</si>
  <si>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</si>
  <si>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</si>
  <si>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</si>
  <si>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</si>
  <si>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</si>
  <si>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</si>
  <si>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</si>
  <si>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</si>
  <si>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</si>
  <si>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</si>
  <si>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</si>
  <si>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</si>
  <si>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</si>
  <si>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</si>
  <si>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</si>
  <si>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</si>
  <si>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</si>
  <si>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</si>
  <si>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</si>
  <si>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</si>
  <si>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</si>
  <si>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</si>
  <si>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</si>
  <si>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</si>
  <si>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</si>
  <si>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</si>
  <si>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</si>
  <si>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</si>
  <si>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</si>
  <si>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</si>
  <si>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</si>
  <si>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</si>
  <si>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</si>
  <si>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</si>
  <si>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</si>
  <si>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</si>
  <si>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</si>
  <si>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</si>
  <si>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</si>
  <si>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</si>
  <si>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</si>
  <si>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</si>
  <si>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</si>
  <si>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</si>
  <si>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</si>
  <si>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</si>
  <si>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</si>
  <si>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</si>
  <si>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</si>
  <si>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</si>
  <si>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</si>
  <si>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</si>
  <si>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</si>
  <si>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</si>
  <si>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</si>
  <si>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</si>
  <si>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</si>
  <si>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</si>
  <si>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</si>
  <si>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</si>
  <si>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</si>
  <si>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</si>
  <si>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</si>
  <si>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</si>
  <si>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</si>
  <si>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</si>
  <si>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</si>
  <si>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</si>
  <si>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</si>
  <si>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</si>
  <si>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</si>
  <si>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</si>
  <si>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</si>
  <si>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</si>
  <si>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</si>
  <si>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</si>
  <si>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</si>
  <si>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</si>
  <si>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</si>
  <si>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</si>
  <si>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</si>
  <si>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</si>
  <si>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</si>
  <si>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</si>
  <si>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</si>
  <si>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</si>
  <si>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</si>
  <si>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</si>
  <si>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</si>
  <si>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</si>
  <si>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</si>
  <si>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</si>
  <si>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</si>
  <si>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</si>
  <si>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</si>
  <si>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</si>
  <si>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</si>
  <si>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</si>
  <si>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</si>
  <si>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</si>
  <si>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</si>
  <si>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</si>
  <si>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</si>
  <si>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</si>
  <si>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</si>
  <si>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</si>
  <si>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</si>
  <si>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</si>
  <si>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</si>
  <si>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</si>
  <si>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</si>
  <si>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</si>
  <si>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</si>
  <si>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</si>
  <si>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</si>
  <si>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</si>
  <si>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</si>
  <si>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</si>
  <si>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</si>
  <si>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</si>
  <si>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</si>
  <si>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</si>
  <si>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</si>
  <si>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</si>
  <si>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</si>
  <si>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</si>
  <si>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</si>
  <si>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</si>
  <si>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</si>
  <si>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</si>
  <si>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</si>
  <si>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</si>
  <si>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</si>
  <si>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</si>
  <si>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</si>
  <si>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</si>
  <si>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</si>
  <si>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</si>
  <si>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</si>
  <si>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</si>
  <si>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</si>
  <si>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</si>
  <si>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</si>
  <si>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</si>
  <si>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</si>
  <si>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</si>
  <si>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</si>
  <si>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</si>
  <si>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</si>
  <si>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</si>
  <si>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</si>
  <si>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</si>
  <si>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</si>
  <si>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</si>
  <si>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</si>
  <si>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</si>
  <si>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</si>
  <si>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</si>
  <si>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</si>
  <si>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</si>
  <si>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</si>
  <si>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</si>
  <si>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</si>
  <si>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</si>
  <si>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</si>
  <si>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</si>
  <si>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</si>
  <si>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</si>
  <si>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</si>
  <si>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</si>
  <si>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</si>
  <si>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</si>
  <si>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</si>
  <si>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</si>
  <si>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</si>
  <si>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</si>
  <si>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</si>
  <si>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</si>
  <si>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</si>
  <si>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</si>
  <si>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</si>
  <si>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</si>
  <si>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</si>
  <si>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</si>
  <si>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</si>
  <si>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</si>
  <si>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</si>
  <si>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</si>
  <si>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</si>
  <si>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</si>
  <si>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</si>
  <si>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</si>
  <si>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</si>
  <si>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</si>
  <si>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</si>
  <si>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</si>
  <si>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</si>
  <si>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</si>
  <si>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</si>
  <si>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</si>
  <si>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</si>
  <si>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</si>
  <si>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</si>
  <si>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</si>
  <si>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</si>
  <si>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</si>
  <si>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</si>
  <si>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</si>
  <si>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</si>
  <si>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</si>
  <si>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</si>
  <si>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</si>
  <si>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</si>
  <si>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</si>
  <si>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</si>
  <si>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</si>
  <si>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</si>
  <si>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</si>
  <si>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</si>
  <si>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</si>
  <si>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</si>
  <si>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</si>
  <si>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</si>
  <si>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</si>
  <si>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</si>
  <si>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</si>
  <si>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</si>
  <si>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</si>
  <si>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</si>
  <si>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</si>
  <si>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</si>
  <si>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</si>
  <si>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</si>
  <si>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</si>
  <si>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</si>
  <si>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</si>
  <si>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</si>
  <si>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</si>
  <si>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</si>
  <si>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</si>
  <si>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</si>
  <si>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</si>
  <si>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</si>
  <si>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</si>
  <si>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</si>
  <si>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</si>
  <si>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</si>
  <si>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</si>
  <si>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</si>
  <si>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</si>
  <si>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</si>
  <si>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</si>
  <si>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</si>
  <si>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</si>
  <si>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</si>
  <si>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</si>
  <si>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</si>
  <si>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</si>
  <si>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</si>
  <si>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</si>
  <si>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</si>
  <si>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</si>
  <si>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</si>
  <si>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</si>
  <si>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</si>
  <si>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</si>
  <si>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</si>
  <si>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</si>
  <si>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</si>
  <si>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</si>
  <si>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</si>
  <si>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</si>
  <si>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</si>
  <si>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</si>
  <si>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</si>
  <si>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</si>
  <si>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</si>
  <si>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</si>
  <si>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</si>
  <si>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</si>
  <si>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</si>
  <si>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</si>
  <si>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</si>
  <si>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</si>
  <si>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</si>
  <si>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</si>
  <si>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</si>
  <si>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</si>
  <si>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</si>
  <si>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</si>
  <si>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</si>
  <si>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</si>
  <si>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</si>
  <si>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</si>
  <si>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</si>
  <si>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</si>
  <si>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</si>
  <si>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</si>
  <si>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</si>
  <si>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</si>
  <si>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</si>
  <si>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</si>
  <si>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</si>
  <si>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</si>
  <si>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</si>
  <si>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</si>
  <si>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</si>
  <si>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</si>
  <si>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</si>
  <si>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</si>
  <si>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</si>
  <si>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</si>
  <si>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</si>
  <si>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</si>
  <si>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</si>
  <si>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</si>
  <si>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</si>
  <si>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</si>
  <si>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</si>
  <si>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</si>
  <si>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</si>
  <si>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</si>
  <si>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</si>
  <si>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</si>
  <si>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</si>
  <si>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</si>
  <si>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</si>
  <si>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</si>
  <si>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</si>
  <si>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</si>
  <si>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</si>
  <si>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</si>
  <si>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</si>
  <si>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</si>
  <si>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</si>
  <si>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</si>
  <si>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</si>
  <si>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</si>
  <si>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</si>
  <si>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</si>
  <si>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</si>
  <si>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</si>
  <si>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</si>
  <si>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</si>
  <si>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</si>
  <si>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</si>
  <si>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</si>
  <si>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</si>
  <si>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</si>
  <si>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</si>
  <si>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</si>
  <si>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</si>
  <si>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</si>
  <si>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</si>
  <si>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</si>
  <si>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</si>
  <si>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</si>
  <si>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</si>
  <si>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</si>
  <si>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</si>
  <si>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</si>
  <si>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</si>
  <si>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</si>
  <si>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</si>
  <si>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</si>
  <si>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</si>
  <si>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</si>
  <si>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</si>
  <si>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</si>
  <si>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</si>
  <si>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</si>
  <si>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</si>
  <si>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</si>
  <si>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</si>
  <si>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</si>
  <si>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</si>
  <si>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</si>
  <si>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</si>
  <si>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</si>
  <si>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</si>
  <si>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</si>
  <si>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</si>
  <si>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</si>
  <si>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</si>
  <si>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</si>
  <si>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</si>
  <si>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</si>
  <si>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</si>
  <si>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</si>
  <si>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</si>
  <si>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</si>
  <si>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</si>
  <si>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</si>
  <si>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</si>
  <si>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</si>
  <si>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</si>
  <si>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</si>
  <si>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</si>
  <si>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</si>
  <si>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</si>
  <si>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</si>
  <si>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</si>
  <si>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</si>
  <si>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</si>
  <si>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</si>
  <si>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</si>
  <si>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</si>
  <si>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</si>
  <si>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</si>
  <si>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</si>
  <si>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</si>
  <si>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</si>
  <si>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</si>
  <si>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</si>
  <si>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</si>
  <si>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</si>
  <si>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</si>
  <si>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</si>
  <si>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</si>
  <si>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</si>
  <si>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</si>
  <si>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</si>
  <si>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</si>
  <si>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</si>
  <si>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</si>
  <si>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</si>
  <si>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</si>
  <si>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</si>
  <si>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</si>
  <si>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</si>
  <si>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</si>
  <si>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</si>
  <si>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</si>
  <si>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</si>
  <si>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</si>
  <si>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</si>
  <si>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</si>
  <si>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</si>
  <si>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</si>
  <si>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</si>
  <si>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</si>
  <si>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</si>
  <si>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</si>
  <si>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</si>
  <si>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</si>
  <si>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</si>
  <si>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</si>
  <si>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</si>
  <si>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</si>
  <si>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</si>
  <si>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</si>
  <si>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</si>
  <si>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</si>
  <si>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</si>
  <si>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</si>
  <si>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</si>
  <si>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</si>
  <si>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</si>
  <si>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</si>
  <si>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</si>
  <si>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</si>
  <si>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</si>
  <si>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</si>
  <si>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</si>
  <si>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</si>
  <si>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</si>
  <si>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</si>
  <si>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</si>
  <si>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</si>
  <si>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</si>
  <si>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</si>
  <si>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</si>
  <si>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</si>
  <si>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</si>
  <si>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</si>
  <si>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</si>
  <si>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</si>
  <si>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</si>
  <si>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</si>
  <si>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</si>
  <si>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</si>
  <si>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</si>
  <si>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</si>
  <si>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</si>
  <si>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</si>
  <si>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</si>
  <si>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</si>
  <si>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</si>
  <si>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</si>
  <si>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</si>
  <si>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</si>
  <si>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</si>
  <si>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</si>
  <si>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</si>
  <si>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</si>
  <si>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</si>
  <si>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</si>
  <si>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</si>
  <si>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</si>
  <si>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</si>
  <si>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</si>
  <si>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</si>
  <si>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</si>
  <si>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</si>
  <si>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</si>
  <si>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</si>
  <si>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</si>
  <si>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</si>
  <si>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</si>
  <si>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</si>
  <si>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</si>
  <si>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</si>
  <si>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</si>
  <si>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</si>
  <si>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</si>
  <si>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</si>
  <si>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</si>
  <si>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</si>
  <si>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</si>
  <si>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</si>
  <si>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</si>
  <si>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</si>
  <si>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</si>
  <si>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</si>
  <si>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</si>
  <si>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</si>
  <si>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</si>
  <si>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</si>
  <si>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</si>
  <si>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</si>
  <si>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</si>
  <si>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</si>
  <si>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</si>
  <si>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</si>
  <si>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</si>
  <si>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</si>
  <si>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</si>
  <si>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</si>
  <si>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</si>
  <si>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</si>
  <si>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</si>
  <si>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</si>
  <si>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</si>
  <si>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</si>
  <si>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</si>
  <si>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</si>
  <si>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</si>
  <si>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</si>
  <si>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</si>
  <si>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</si>
  <si>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</si>
  <si>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</si>
  <si>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</si>
  <si>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</si>
  <si>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</si>
  <si>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</si>
  <si>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</si>
  <si>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</si>
  <si>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</si>
  <si>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</si>
  <si>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</si>
  <si>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</si>
  <si>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</si>
  <si>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</si>
  <si>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</si>
  <si>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</si>
  <si>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</si>
  <si>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</si>
  <si>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</si>
  <si>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</si>
  <si>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</si>
  <si>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</si>
  <si>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</si>
  <si>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</si>
  <si>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</si>
  <si>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</si>
  <si>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</si>
  <si>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</si>
  <si>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</si>
  <si>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</si>
  <si>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</si>
  <si>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</si>
  <si>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</si>
  <si>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</si>
  <si>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</si>
  <si>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</si>
  <si>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</si>
  <si>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</si>
  <si>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</si>
  <si>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</si>
  <si>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</si>
  <si>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</si>
  <si>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</si>
  <si>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</si>
  <si>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</si>
  <si>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</si>
  <si>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</si>
  <si>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</si>
  <si>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</si>
  <si>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</si>
  <si>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</si>
  <si>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</si>
  <si>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</si>
  <si>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</si>
  <si>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</si>
  <si>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</si>
  <si>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</si>
  <si>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</si>
  <si>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</si>
  <si>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</si>
  <si>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</si>
  <si>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</si>
  <si>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</si>
  <si>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</si>
  <si>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</si>
  <si>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</si>
  <si>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</si>
  <si>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</si>
  <si>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</si>
  <si>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</si>
  <si>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</si>
  <si>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</si>
  <si>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</si>
  <si>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</si>
  <si>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</si>
  <si>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</si>
  <si>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</si>
  <si>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</si>
  <si>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</si>
  <si>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</si>
  <si>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</si>
  <si>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</si>
  <si>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</si>
  <si>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</si>
  <si>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</si>
  <si>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</si>
  <si>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</si>
  <si>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</si>
  <si>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</si>
  <si>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</si>
  <si>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</si>
  <si>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</si>
  <si>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</si>
  <si>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</si>
  <si>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</si>
  <si>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</si>
  <si>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</si>
  <si>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</si>
  <si>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</si>
  <si>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</si>
  <si>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</si>
  <si>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</si>
  <si>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</si>
  <si>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</si>
  <si>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</si>
  <si>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</si>
  <si>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</si>
  <si>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</si>
  <si>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</si>
  <si>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</si>
  <si>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</si>
  <si>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</si>
  <si>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</si>
  <si>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</si>
  <si>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</si>
  <si>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</si>
  <si>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</si>
  <si>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</si>
  <si>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</si>
  <si>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</si>
  <si>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</si>
  <si>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</si>
  <si>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</si>
  <si>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</si>
  <si>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</si>
  <si>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</si>
  <si>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</si>
  <si>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</si>
  <si>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</si>
  <si>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</si>
  <si>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</si>
  <si>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</si>
  <si>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</si>
  <si>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</si>
  <si>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</si>
  <si>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</si>
  <si>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</si>
  <si>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</si>
  <si>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</si>
  <si>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</si>
  <si>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</si>
  <si>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</si>
  <si>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</si>
  <si>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</si>
  <si>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</si>
  <si>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</si>
  <si>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</si>
  <si>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</si>
  <si>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</si>
  <si>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</si>
  <si>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</si>
  <si>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</si>
  <si>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</si>
  <si>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</si>
  <si>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</si>
  <si>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</si>
  <si>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</si>
  <si>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</si>
  <si>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</si>
  <si>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</si>
  <si>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</si>
  <si>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</si>
  <si>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</si>
  <si>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</si>
  <si>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</si>
  <si>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</si>
  <si>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</si>
  <si>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</si>
  <si>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</si>
  <si>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</si>
  <si>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</si>
  <si>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</si>
  <si>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</si>
  <si>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</si>
  <si>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</si>
  <si>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</si>
  <si>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</si>
  <si>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</si>
  <si>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</si>
  <si>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</si>
  <si>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</si>
  <si>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</si>
  <si>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</si>
  <si>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</si>
  <si>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</si>
  <si>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</si>
  <si>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</si>
  <si>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</si>
  <si>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</si>
  <si>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</si>
  <si>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</si>
  <si>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</si>
  <si>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</si>
  <si>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</si>
  <si>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</si>
  <si>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</si>
  <si>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</si>
  <si>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</si>
  <si>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</si>
  <si>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</si>
  <si>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</si>
  <si>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</si>
  <si>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</si>
  <si>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</si>
  <si>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</si>
  <si>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</si>
  <si>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</si>
  <si>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</si>
  <si>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</si>
  <si>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</si>
  <si>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</si>
  <si>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</si>
  <si>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</si>
  <si>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</si>
  <si>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</si>
  <si>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</si>
  <si>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</si>
  <si>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</si>
  <si>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</si>
  <si>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</si>
  <si>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</si>
  <si>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</si>
  <si>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</si>
  <si>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</si>
  <si>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</si>
  <si>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</si>
  <si>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</si>
  <si>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</si>
  <si>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</si>
  <si>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</si>
  <si>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</si>
  <si>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</si>
  <si>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</si>
  <si>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</si>
  <si>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</si>
  <si>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</si>
  <si>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</si>
  <si>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</si>
  <si>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</si>
  <si>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</si>
  <si>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</si>
  <si>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</si>
  <si>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</si>
  <si>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</si>
  <si>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</si>
  <si>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</si>
  <si>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</si>
  <si>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</si>
  <si>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</si>
  <si>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</si>
  <si>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</si>
  <si>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</si>
  <si>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</si>
  <si>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</si>
  <si>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</si>
  <si>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</si>
  <si>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</si>
  <si>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</si>
  <si>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</si>
  <si>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</si>
  <si>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</si>
  <si>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</si>
  <si>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</si>
  <si>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</si>
  <si>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</si>
  <si>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</si>
  <si>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</si>
  <si>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</si>
  <si>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</si>
  <si>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</si>
  <si>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</si>
  <si>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</si>
  <si>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</si>
  <si>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</si>
  <si>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</si>
  <si>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</si>
  <si>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</si>
  <si>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</si>
  <si>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</si>
  <si>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</si>
  <si>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</si>
  <si>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</si>
  <si>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</si>
  <si>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</si>
  <si>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</si>
  <si>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</si>
  <si>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</si>
  <si>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</si>
  <si>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</si>
  <si>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</si>
  <si>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</si>
  <si>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</si>
  <si>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</si>
  <si>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</si>
  <si>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</si>
  <si>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</si>
  <si>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</si>
  <si>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</si>
  <si>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</si>
  <si>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</si>
  <si>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</si>
  <si>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</si>
  <si>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</si>
  <si>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</si>
  <si>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</si>
  <si>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</si>
  <si>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</si>
  <si>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</si>
  <si>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</si>
  <si>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</si>
  <si>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</si>
  <si>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</si>
  <si>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</si>
  <si>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</si>
  <si>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</si>
  <si>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</si>
  <si>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</si>
  <si>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</si>
  <si>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</si>
  <si>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</si>
  <si>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</si>
  <si>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</si>
  <si>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</si>
  <si>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</si>
  <si>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</si>
  <si>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</si>
  <si>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</si>
  <si>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</si>
  <si>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</si>
  <si>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</si>
  <si>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</si>
  <si>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</si>
  <si>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</si>
  <si>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</si>
  <si>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</si>
  <si>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</si>
  <si>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</si>
  <si>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</si>
  <si>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</si>
  <si>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</si>
  <si>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</si>
  <si>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</si>
  <si>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</si>
  <si>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</si>
  <si>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</si>
  <si>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</si>
  <si>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</si>
  <si>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</si>
  <si>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</si>
  <si>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</si>
  <si>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</si>
  <si>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</si>
  <si>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</si>
  <si>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</si>
  <si>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</si>
  <si>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</si>
  <si>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</si>
  <si>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</si>
  <si>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</si>
  <si>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</si>
  <si>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</si>
  <si>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</si>
  <si>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</si>
  <si>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</si>
  <si>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</si>
  <si>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</si>
  <si>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</si>
  <si>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</si>
  <si>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</si>
  <si>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</si>
  <si>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</si>
  <si>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</si>
  <si>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</si>
  <si>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</si>
  <si>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</si>
  <si>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</si>
  <si>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</si>
  <si>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</si>
  <si>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</si>
  <si>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</si>
  <si>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</si>
  <si>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</si>
  <si>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</si>
  <si>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</si>
  <si>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</si>
  <si>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</si>
  <si>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</si>
  <si>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</si>
  <si>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</si>
  <si>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</si>
  <si>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</si>
  <si>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</si>
  <si>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</si>
  <si>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</si>
  <si>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</si>
  <si>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</si>
  <si>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</si>
  <si>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</si>
  <si>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</si>
  <si>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</si>
  <si>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</si>
  <si>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</si>
  <si>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</si>
  <si>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</si>
  <si>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</si>
  <si>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</si>
  <si>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</si>
  <si>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</si>
  <si>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</si>
  <si>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</si>
  <si>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</si>
  <si>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</si>
  <si>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</si>
  <si>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</si>
  <si>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</si>
  <si>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</si>
  <si>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</si>
  <si>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</si>
  <si>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</si>
  <si>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</si>
  <si>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</si>
  <si>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</si>
  <si>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</si>
  <si>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</si>
  <si>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</si>
  <si>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</si>
  <si>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</si>
  <si>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</si>
  <si>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</si>
  <si>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</si>
  <si>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</si>
  <si>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</si>
  <si>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</si>
  <si>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</si>
  <si>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</si>
  <si>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</si>
  <si>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</si>
  <si>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</si>
  <si>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</si>
  <si>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</si>
  <si>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</si>
  <si>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</si>
  <si>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</si>
  <si>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</si>
  <si>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</si>
  <si>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</si>
  <si>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</si>
  <si>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</si>
  <si>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</si>
  <si>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</si>
  <si>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</si>
  <si>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</si>
  <si>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</si>
  <si>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</si>
  <si>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</si>
  <si>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</si>
  <si>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</si>
  <si>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</si>
  <si>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</si>
  <si>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</si>
  <si>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</si>
  <si>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</si>
  <si>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</si>
  <si>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</si>
  <si>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</si>
  <si>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</si>
  <si>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</si>
  <si>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</si>
  <si>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</si>
  <si>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</si>
  <si>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</si>
  <si>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</si>
  <si>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</si>
  <si>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</si>
  <si>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</si>
  <si>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</si>
  <si>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</si>
  <si>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</si>
  <si>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</si>
  <si>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</si>
  <si>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</si>
  <si>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</si>
  <si>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</si>
  <si>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</si>
  <si>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</si>
  <si>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</si>
  <si>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</si>
  <si>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</si>
  <si>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</si>
  <si>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</si>
  <si>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</si>
  <si>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</si>
  <si>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</si>
  <si>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</si>
  <si>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</si>
  <si>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</si>
  <si>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</si>
  <si>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</si>
  <si>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</si>
  <si>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</si>
  <si>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</si>
  <si>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</si>
  <si>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</si>
  <si>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</si>
  <si>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</si>
  <si>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</si>
  <si>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</si>
  <si>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</si>
  <si>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</si>
  <si>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</si>
  <si>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</si>
  <si>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</si>
  <si>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</si>
  <si>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</si>
  <si>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</si>
  <si>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</si>
  <si>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</si>
  <si>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</si>
  <si>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</si>
  <si>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</si>
  <si>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</si>
  <si>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</si>
  <si>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</si>
  <si>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</si>
  <si>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</si>
  <si>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</si>
  <si>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</si>
  <si>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</si>
  <si>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</si>
  <si>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</si>
  <si>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</si>
  <si>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</si>
  <si>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</si>
  <si>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</si>
  <si>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</si>
  <si>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</si>
  <si>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</si>
  <si>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</si>
  <si>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</si>
  <si>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</si>
  <si>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</si>
  <si>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</si>
  <si>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</si>
  <si>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</si>
  <si>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</si>
  <si>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</si>
  <si>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</si>
  <si>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</si>
  <si>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</si>
  <si>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</si>
  <si>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</si>
  <si>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</si>
  <si>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</si>
  <si>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</si>
  <si>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</si>
  <si>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</si>
  <si>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</si>
  <si>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</si>
  <si>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</si>
  <si>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</si>
  <si>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</si>
  <si>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</si>
  <si>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</si>
  <si>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</si>
  <si>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</si>
  <si>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</si>
  <si>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</si>
  <si>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</si>
  <si>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</si>
  <si>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</si>
  <si>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</si>
  <si>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</si>
  <si>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</si>
  <si>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</si>
  <si>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</si>
  <si>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</si>
  <si>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</si>
  <si>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</si>
  <si>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</si>
  <si>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</si>
  <si>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</si>
  <si>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</si>
  <si>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</si>
  <si>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</si>
  <si>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</si>
  <si>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</si>
  <si>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</si>
  <si>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</si>
  <si>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</si>
  <si>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</si>
  <si>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</si>
  <si>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</si>
  <si>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</si>
  <si>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</si>
  <si>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</si>
  <si>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</si>
  <si>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</si>
  <si>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</si>
  <si>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</si>
  <si>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</si>
  <si>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</si>
  <si>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</si>
  <si>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</si>
  <si>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</si>
  <si>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</si>
  <si>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</si>
  <si>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</si>
  <si>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</si>
  <si>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</si>
  <si>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</si>
  <si>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</si>
  <si>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</si>
  <si>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</si>
  <si>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</si>
  <si>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</si>
  <si>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</si>
  <si>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</si>
  <si>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</si>
  <si>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</si>
  <si>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</si>
  <si>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</si>
  <si>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</si>
  <si>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</si>
  <si>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</si>
  <si>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</si>
  <si>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</si>
  <si>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</si>
  <si>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</si>
  <si>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</si>
  <si>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</si>
  <si>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</si>
  <si>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</si>
  <si>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</si>
  <si>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</si>
  <si>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</si>
  <si>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</si>
  <si>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</si>
  <si>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</si>
  <si>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</si>
  <si>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</si>
  <si>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</si>
  <si>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</si>
  <si>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</si>
  <si>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</si>
  <si>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</si>
  <si>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</si>
  <si>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</si>
  <si>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</si>
  <si>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</si>
  <si>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</si>
  <si>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</si>
  <si>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</si>
  <si>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</si>
  <si>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</si>
  <si>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</si>
  <si>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</si>
  <si>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</si>
  <si>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</si>
  <si>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</si>
  <si>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</si>
  <si>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</si>
  <si>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</si>
  <si>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</si>
  <si>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</si>
  <si>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</si>
  <si>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</si>
  <si>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</si>
  <si>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</si>
  <si>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</si>
  <si>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</si>
  <si>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</si>
  <si>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</si>
  <si>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</si>
  <si>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</si>
  <si>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</si>
  <si>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</si>
  <si>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</si>
  <si>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</si>
  <si>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</si>
  <si>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</si>
  <si>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</si>
  <si>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</si>
  <si>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</si>
  <si>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</si>
  <si>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</si>
  <si>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</si>
  <si>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</si>
  <si>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</si>
  <si>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</si>
  <si>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</si>
  <si>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</si>
  <si>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</si>
  <si>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</si>
  <si>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</si>
  <si>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</si>
  <si>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</si>
  <si>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</si>
  <si>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</si>
  <si>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</si>
  <si>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</si>
  <si>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</si>
  <si>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</si>
  <si>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</si>
  <si>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</si>
  <si>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</si>
  <si>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</si>
  <si>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</si>
  <si>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</si>
  <si>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</si>
  <si>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</si>
  <si>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</si>
  <si>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</si>
  <si>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</si>
  <si>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</si>
  <si>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</si>
  <si>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</si>
  <si>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</si>
  <si>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</si>
  <si>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</si>
  <si>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</si>
  <si>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</si>
  <si>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</si>
  <si>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</si>
  <si>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</si>
  <si>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</si>
  <si>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</si>
  <si>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</si>
  <si>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</si>
  <si>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</si>
  <si>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</si>
  <si>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</si>
  <si>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</si>
  <si>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</si>
  <si>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</si>
  <si>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</si>
  <si>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</si>
  <si>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</si>
  <si>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</si>
  <si>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</si>
  <si>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</si>
  <si>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</si>
  <si>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</si>
  <si>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</si>
  <si>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</si>
  <si>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</si>
  <si>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</si>
  <si>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</si>
  <si>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</si>
  <si>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</si>
  <si>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</si>
  <si>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</si>
  <si>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</si>
  <si>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</si>
  <si>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</si>
  <si>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</si>
  <si>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</si>
  <si>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</si>
  <si>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</si>
  <si>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</si>
  <si>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</si>
  <si>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</si>
  <si>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</si>
  <si>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</si>
  <si>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</si>
  <si>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</si>
  <si>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</si>
  <si>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</si>
  <si>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</si>
  <si>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</si>
  <si>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</si>
  <si>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</si>
  <si>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</si>
  <si>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</si>
  <si>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</si>
  <si>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</si>
  <si>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</si>
  <si>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</si>
  <si>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</si>
  <si>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</si>
  <si>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</si>
  <si>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</si>
  <si>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</si>
  <si>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</si>
  <si>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</si>
  <si>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</si>
  <si>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</si>
  <si>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</si>
  <si>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</si>
  <si>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</si>
  <si>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</si>
  <si>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</si>
  <si>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</si>
  <si>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</si>
  <si>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</si>
  <si>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</si>
  <si>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</si>
  <si>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</si>
  <si>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</si>
  <si>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</si>
  <si>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</si>
  <si>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</si>
  <si>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</si>
  <si>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</si>
  <si>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</si>
  <si>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</si>
  <si>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</si>
  <si>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</si>
  <si>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</si>
  <si>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</si>
  <si>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</si>
  <si>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</si>
  <si>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</si>
  <si>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</si>
  <si>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</si>
  <si>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</si>
  <si>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</si>
  <si>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</si>
  <si>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</si>
  <si>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</si>
  <si>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</si>
  <si>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</si>
  <si>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</si>
  <si>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</si>
  <si>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</si>
  <si>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</si>
  <si>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</si>
  <si>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</si>
  <si>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</si>
  <si>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</si>
  <si>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</si>
  <si>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</si>
  <si>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</si>
  <si>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</si>
  <si>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</si>
  <si>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</si>
  <si>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</si>
  <si>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</si>
  <si>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</si>
  <si>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</si>
  <si>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</si>
  <si>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</si>
  <si>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</si>
  <si>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</si>
  <si>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</si>
  <si>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</si>
  <si>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</si>
  <si>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</si>
  <si>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</si>
  <si>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</si>
  <si>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</si>
  <si>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</si>
  <si>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</si>
  <si>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</si>
  <si>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</si>
  <si>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</si>
  <si>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</si>
  <si>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</si>
  <si>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</si>
  <si>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</si>
  <si>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</si>
  <si>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</si>
  <si>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</si>
  <si>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</si>
  <si>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</si>
  <si>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</si>
  <si>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</si>
  <si>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</si>
  <si>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</si>
  <si>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</si>
  <si>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</si>
  <si>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</si>
  <si>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</si>
  <si>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</si>
  <si>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</si>
  <si>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</si>
  <si>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</si>
  <si>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</si>
  <si>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</si>
  <si>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</si>
  <si>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</si>
  <si>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</si>
  <si>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</si>
  <si>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</si>
  <si>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</si>
  <si>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</si>
  <si>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</si>
  <si>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</si>
  <si>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</si>
  <si>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</si>
  <si>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</si>
  <si>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</si>
  <si>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</si>
  <si>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</si>
  <si>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</si>
  <si>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</si>
  <si>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</si>
  <si>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</si>
  <si>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</si>
  <si>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</si>
  <si>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</si>
  <si>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</si>
  <si>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</si>
  <si>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</si>
  <si>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</si>
  <si>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</si>
  <si>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</si>
  <si>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</si>
  <si>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</si>
  <si>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</si>
  <si>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</si>
  <si>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</si>
  <si>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</si>
  <si>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</si>
  <si>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</si>
  <si>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</si>
  <si>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</si>
  <si>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</si>
  <si>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</si>
  <si>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</si>
  <si>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</si>
  <si>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</si>
  <si>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</si>
  <si>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</si>
  <si>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</si>
  <si>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</si>
  <si>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</si>
  <si>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</si>
  <si>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</si>
  <si>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</si>
  <si>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</si>
  <si>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</si>
  <si>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</si>
  <si>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</si>
  <si>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</si>
  <si>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</si>
  <si>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</si>
  <si>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</si>
  <si>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</si>
  <si>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</si>
  <si>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</si>
  <si>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</si>
  <si>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</si>
  <si>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</si>
  <si>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</si>
  <si>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</si>
  <si>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</si>
  <si>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</si>
  <si>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</si>
  <si>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</si>
  <si>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</si>
  <si>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</si>
  <si>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</si>
  <si>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</si>
  <si>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</si>
  <si>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</si>
  <si>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</si>
  <si>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</si>
  <si>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</si>
  <si>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</si>
  <si>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</si>
  <si>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</si>
  <si>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</si>
  <si>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</si>
  <si>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</si>
  <si>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</si>
  <si>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</si>
  <si>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</si>
  <si>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</si>
  <si>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</si>
  <si>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</si>
  <si>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</si>
  <si>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</si>
  <si>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</si>
  <si>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</si>
  <si>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</si>
  <si>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</si>
  <si>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</si>
  <si>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</si>
  <si>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</si>
  <si>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</si>
  <si>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</si>
  <si>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</si>
  <si>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</si>
  <si>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</si>
  <si>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</si>
  <si>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</si>
  <si>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</si>
  <si>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</si>
  <si>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</si>
  <si>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</si>
  <si>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</si>
  <si>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</si>
  <si>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</si>
  <si>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</si>
  <si>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</si>
  <si>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</si>
  <si>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</si>
  <si>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</si>
  <si>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</si>
  <si>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</si>
  <si>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</si>
  <si>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</si>
  <si>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</si>
  <si>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</si>
  <si>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</si>
  <si>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</si>
  <si>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</si>
  <si>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</si>
  <si>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</si>
  <si>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</si>
  <si>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</si>
  <si>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</si>
  <si>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</si>
  <si>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</si>
  <si>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</si>
  <si>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</si>
  <si>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</si>
  <si>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</si>
  <si>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</si>
  <si>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</si>
  <si>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</si>
  <si>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</si>
  <si>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</si>
  <si>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</si>
  <si>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</si>
  <si>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</si>
  <si>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</si>
  <si>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</si>
  <si>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</si>
  <si>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</si>
  <si>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</si>
  <si>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</si>
  <si>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</si>
  <si>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</si>
  <si>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</si>
  <si>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</si>
  <si>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</si>
  <si>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</si>
  <si>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</si>
  <si>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</si>
  <si>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</si>
  <si>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</si>
  <si>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</si>
  <si>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</si>
  <si>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</si>
  <si>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</si>
  <si>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</si>
  <si>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</si>
  <si>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</si>
  <si>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</si>
  <si>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</si>
  <si>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</si>
  <si>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</si>
  <si>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</si>
  <si>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</si>
  <si>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</si>
  <si>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</si>
  <si>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</si>
  <si>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</si>
  <si>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</si>
  <si>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</si>
  <si>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</si>
  <si>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</si>
  <si>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</si>
  <si>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</si>
  <si>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</si>
  <si>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</si>
  <si>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</si>
  <si>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</si>
  <si>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</si>
  <si>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</si>
  <si>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</si>
  <si>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</si>
  <si>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</si>
  <si>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</si>
  <si>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</si>
  <si>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</si>
  <si>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</si>
  <si>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</si>
  <si>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</si>
  <si>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</si>
  <si>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</si>
  <si>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</si>
  <si>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</si>
  <si>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</si>
  <si>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</si>
  <si>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</si>
  <si>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</si>
  <si>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</si>
  <si>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</si>
  <si>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</si>
  <si>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</si>
  <si>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</si>
  <si>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</si>
  <si>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</si>
  <si>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</si>
  <si>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</si>
  <si>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</si>
  <si>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</si>
  <si>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</si>
  <si>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</si>
  <si>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</si>
  <si>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</si>
  <si>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</si>
  <si>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</si>
  <si>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</si>
  <si>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</si>
  <si>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</si>
  <si>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</si>
  <si>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</si>
  <si>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</si>
  <si>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</si>
  <si>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</si>
  <si>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</si>
  <si>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</si>
  <si>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</si>
  <si>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</si>
  <si>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</si>
  <si>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</si>
  <si>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</si>
  <si>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</si>
  <si>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</si>
  <si>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</si>
  <si>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</si>
  <si>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</si>
  <si>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</si>
  <si>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</si>
  <si>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</si>
  <si>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</si>
  <si>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</si>
  <si>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</si>
  <si>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</si>
  <si>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</si>
  <si>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</si>
  <si>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</si>
  <si>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</si>
  <si>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</si>
  <si>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</si>
  <si>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</si>
  <si>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</si>
  <si>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</si>
  <si>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</si>
  <si>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</si>
  <si>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</si>
  <si>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</si>
  <si>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</si>
  <si>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</si>
  <si>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</si>
  <si>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</si>
  <si>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</si>
  <si>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</si>
  <si>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</si>
  <si>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</si>
  <si>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</si>
  <si>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</si>
  <si>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</si>
  <si>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</si>
  <si>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</si>
  <si>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</si>
  <si>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</si>
  <si>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</si>
  <si>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</si>
  <si>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</si>
  <si>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</si>
  <si>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</si>
  <si>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</si>
  <si>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</si>
  <si>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</si>
  <si>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</si>
  <si>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</si>
  <si>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</si>
  <si>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</si>
  <si>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</si>
  <si>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</si>
  <si>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</si>
  <si>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</si>
  <si>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</si>
  <si>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</si>
  <si>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</si>
  <si>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</si>
  <si>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</si>
  <si>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</si>
  <si>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</si>
  <si>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</si>
  <si>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</si>
  <si>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</si>
  <si>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</si>
  <si>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</si>
  <si>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</si>
  <si>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</si>
  <si>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</si>
  <si>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</si>
  <si>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</si>
  <si>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</si>
  <si>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</si>
  <si>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</si>
  <si>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</si>
  <si>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</si>
  <si>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</si>
  <si>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</si>
  <si>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</si>
  <si>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</si>
  <si>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</si>
  <si>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</si>
  <si>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</si>
  <si>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</si>
  <si>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</si>
  <si>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</si>
  <si>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</si>
  <si>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</si>
  <si>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</si>
  <si>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</si>
  <si>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</si>
  <si>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</si>
  <si>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</si>
  <si>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</si>
  <si>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</si>
  <si>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</si>
  <si>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</si>
  <si>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</si>
  <si>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</si>
  <si>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</si>
  <si>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</si>
  <si>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</si>
  <si>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</si>
  <si>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</si>
  <si>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</si>
  <si>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</si>
  <si>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</si>
  <si>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</si>
  <si>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</si>
  <si>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</si>
  <si>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</si>
  <si>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</si>
  <si>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</si>
  <si>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</si>
  <si>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</si>
  <si>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</si>
  <si>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</si>
  <si>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</si>
  <si>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</si>
  <si>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</si>
  <si>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</si>
  <si>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</si>
  <si>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</si>
  <si>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</si>
  <si>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</si>
  <si>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</si>
  <si>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</si>
  <si>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</si>
  <si>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</si>
  <si>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</si>
  <si>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</si>
  <si>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</si>
  <si>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</si>
  <si>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</si>
  <si>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</si>
  <si>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</si>
  <si>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</si>
  <si>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</si>
  <si>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</si>
  <si>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</si>
  <si>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</si>
  <si>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</si>
  <si>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</si>
  <si>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</si>
  <si>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</si>
  <si>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</si>
  <si>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</si>
  <si>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</si>
  <si>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</si>
  <si>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</si>
  <si>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</si>
  <si>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</si>
  <si>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</si>
  <si>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</si>
  <si>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</si>
  <si>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</si>
  <si>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</si>
  <si>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</si>
  <si>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</si>
  <si>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</si>
  <si>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</si>
  <si>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</si>
  <si>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</si>
  <si>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</si>
  <si>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</si>
  <si>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</si>
  <si>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</si>
  <si>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</si>
  <si>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</si>
  <si>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</si>
  <si>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</si>
  <si>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</si>
  <si>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</si>
  <si>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</si>
  <si>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</si>
  <si>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</si>
  <si>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</si>
  <si>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</si>
  <si>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</si>
  <si>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</si>
  <si>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</si>
  <si>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</si>
  <si>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</si>
  <si>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</si>
  <si>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</si>
  <si>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</si>
  <si>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</si>
  <si>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</si>
  <si>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</si>
  <si>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</si>
  <si>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</si>
  <si>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</si>
  <si>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</si>
  <si>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</si>
  <si>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</si>
  <si>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</si>
  <si>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</si>
  <si>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</si>
  <si>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</si>
  <si>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</si>
  <si>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</si>
  <si>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</si>
  <si>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</si>
  <si>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</si>
  <si>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</si>
  <si>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</si>
  <si>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</si>
  <si>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</si>
  <si>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</si>
  <si>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</si>
  <si>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</si>
  <si>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</si>
  <si>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</si>
  <si>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</si>
  <si>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</si>
  <si>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</si>
  <si>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</si>
  <si>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</si>
  <si>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</si>
  <si>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</si>
  <si>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</si>
  <si>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</si>
  <si>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</si>
  <si>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</si>
  <si>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</si>
  <si>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</si>
  <si>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</si>
  <si>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</si>
  <si>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</si>
  <si>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</si>
  <si>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</si>
  <si>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</si>
  <si>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</si>
  <si>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</si>
  <si>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</si>
  <si>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</si>
  <si>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</si>
  <si>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</si>
  <si>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</si>
  <si>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</si>
  <si>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</si>
  <si>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</si>
  <si>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</si>
  <si>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</si>
  <si>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</si>
  <si>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</si>
  <si>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</si>
  <si>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</si>
  <si>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</si>
  <si>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</si>
  <si>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</si>
  <si>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</si>
  <si>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</si>
  <si>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</si>
  <si>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</si>
  <si>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</si>
  <si>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</si>
  <si>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</si>
  <si>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</si>
  <si>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</si>
  <si>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</si>
  <si>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</si>
  <si>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</si>
  <si>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</si>
  <si>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</si>
  <si>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</si>
  <si>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</si>
  <si>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</si>
  <si>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</si>
  <si>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</si>
  <si>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</si>
  <si>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</si>
  <si>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</si>
  <si>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</si>
  <si>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</si>
  <si>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</si>
  <si>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</si>
  <si>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</si>
  <si>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</si>
  <si>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</si>
  <si>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</si>
  <si>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</si>
  <si>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</si>
  <si>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</si>
  <si>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</si>
  <si>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</si>
  <si>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</si>
  <si>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</si>
  <si>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</si>
  <si>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</si>
  <si>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</si>
  <si>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</si>
  <si>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</si>
  <si>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</si>
  <si>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</si>
  <si>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</si>
  <si>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</si>
  <si>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</si>
  <si>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</si>
  <si>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</si>
  <si>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</si>
  <si>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</si>
  <si>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</si>
  <si>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</si>
  <si>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</si>
  <si>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</si>
  <si>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</si>
  <si>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</si>
  <si>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</si>
  <si>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</si>
  <si>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</si>
  <si>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</si>
  <si>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</si>
  <si>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</si>
  <si>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</si>
  <si>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</si>
  <si>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</si>
  <si>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</si>
  <si>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</si>
  <si>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</si>
  <si>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</si>
  <si>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</si>
  <si>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</si>
  <si>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</si>
  <si>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</si>
  <si>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</si>
  <si>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</si>
  <si>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</si>
  <si>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</si>
  <si>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</si>
  <si>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</si>
  <si>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</si>
  <si>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</si>
  <si>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</si>
  <si>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</si>
  <si>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</si>
  <si>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</si>
  <si>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</si>
  <si>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</si>
  <si>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</si>
  <si>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</si>
  <si>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</si>
  <si>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</si>
  <si>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</si>
  <si>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</si>
  <si>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</si>
  <si>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</si>
  <si>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</si>
  <si>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</si>
  <si>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</si>
  <si>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</si>
  <si>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</si>
  <si>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</si>
  <si>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</si>
  <si>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</si>
  <si>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</si>
  <si>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</si>
  <si>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</si>
  <si>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</si>
  <si>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</si>
  <si>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</si>
  <si>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</si>
  <si>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</si>
  <si>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</si>
  <si>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</si>
  <si>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</si>
  <si>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</si>
  <si>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</si>
  <si>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</si>
  <si>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</si>
  <si>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</si>
  <si>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</si>
  <si>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</si>
  <si>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</si>
  <si>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</si>
  <si>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</si>
  <si>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</si>
  <si>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</si>
  <si>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</si>
  <si>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</si>
  <si>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</si>
  <si>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</si>
  <si>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</si>
  <si>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</si>
  <si>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</si>
  <si>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</si>
  <si>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</si>
  <si>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</si>
  <si>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</si>
  <si>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</si>
  <si>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</si>
  <si>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</si>
  <si>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</si>
  <si>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</si>
  <si>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</si>
  <si>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</si>
  <si>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</si>
  <si>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</si>
  <si>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</si>
  <si>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</si>
  <si>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</si>
  <si>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</si>
  <si>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</si>
  <si>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</si>
  <si>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</si>
  <si>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</si>
  <si>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</si>
  <si>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</si>
  <si>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</si>
  <si>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</si>
  <si>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</si>
  <si>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</si>
  <si>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</si>
  <si>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</si>
  <si>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</si>
  <si>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</si>
  <si>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</si>
  <si>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</si>
  <si>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</si>
  <si>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</si>
  <si>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</si>
  <si>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</si>
  <si>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</si>
  <si>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</si>
  <si>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</si>
  <si>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</si>
  <si>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</si>
  <si>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</si>
  <si>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</si>
  <si>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</si>
  <si>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</si>
  <si>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</si>
  <si>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</si>
  <si>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</si>
  <si>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</si>
  <si>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</si>
  <si>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</si>
  <si>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</si>
  <si>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</si>
  <si>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</si>
  <si>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</si>
  <si>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</si>
  <si>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</si>
  <si>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</si>
  <si>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</si>
  <si>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</si>
  <si>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</si>
  <si>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</si>
  <si>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</si>
  <si>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</si>
  <si>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</si>
  <si>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</si>
  <si>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</si>
  <si>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</si>
  <si>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</si>
  <si>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</si>
  <si>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</si>
  <si>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</si>
  <si>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</si>
  <si>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</si>
  <si>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</si>
  <si>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</si>
  <si>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</si>
  <si>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</si>
  <si>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</si>
  <si>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</si>
  <si>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</si>
  <si>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</si>
  <si>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</si>
  <si>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</si>
  <si>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</si>
  <si>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</si>
  <si>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</si>
  <si>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</si>
  <si>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</si>
  <si>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</si>
  <si>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</si>
  <si>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</si>
  <si>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</si>
  <si>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</si>
  <si>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</si>
  <si>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</si>
  <si>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</si>
  <si>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</si>
  <si>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</si>
  <si>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</si>
  <si>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</si>
  <si>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</si>
  <si>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</si>
  <si>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</si>
  <si>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</si>
  <si>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</si>
  <si>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</si>
  <si>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</si>
  <si>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</si>
  <si>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</si>
  <si>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</si>
  <si>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</si>
  <si>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</si>
  <si>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</si>
  <si>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</si>
  <si>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</si>
  <si>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</si>
  <si>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</si>
  <si>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</si>
  <si>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</si>
  <si>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</si>
  <si>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</si>
  <si>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</si>
  <si>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</si>
  <si>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</si>
  <si>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</si>
  <si>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</si>
  <si>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</si>
  <si>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</si>
  <si>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</si>
  <si>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</si>
  <si>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</si>
  <si>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</si>
  <si>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</si>
  <si>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</si>
  <si>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</si>
  <si>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</si>
  <si>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</si>
  <si>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</si>
  <si>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</si>
  <si>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</si>
  <si>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</si>
  <si>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</si>
  <si>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</si>
  <si>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</si>
  <si>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</si>
  <si>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</si>
  <si>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</si>
  <si>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</si>
  <si>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</si>
  <si>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</si>
  <si>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</si>
  <si>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</si>
  <si>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</si>
  <si>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</si>
  <si>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</si>
  <si>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</si>
  <si>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</si>
  <si>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</si>
  <si>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</si>
  <si>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</si>
  <si>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</si>
  <si>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</si>
  <si>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</si>
  <si>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</si>
  <si>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</si>
  <si>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</si>
  <si>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</si>
  <si>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</si>
  <si>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</si>
  <si>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</si>
  <si>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</si>
  <si>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</si>
  <si>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</si>
  <si>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</si>
  <si>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</si>
  <si>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</si>
  <si>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</si>
  <si>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</si>
  <si>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</si>
  <si>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</si>
  <si>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</si>
  <si>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</si>
  <si>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</si>
  <si>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</si>
  <si>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</si>
  <si>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</si>
  <si>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</si>
  <si>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</si>
  <si>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</si>
  <si>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</si>
  <si>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</si>
  <si>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</si>
  <si>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</si>
  <si>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</si>
  <si>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</si>
  <si>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</si>
  <si>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</si>
  <si>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</si>
  <si>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</si>
  <si>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</si>
  <si>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</si>
  <si>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</si>
  <si>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</si>
  <si>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</si>
  <si>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</si>
  <si>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</si>
  <si>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</si>
  <si>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</si>
  <si>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</si>
  <si>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</si>
  <si>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</si>
  <si>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</si>
  <si>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</si>
  <si>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</si>
  <si>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</si>
  <si>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</si>
  <si>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</si>
  <si>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</si>
  <si>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</si>
  <si>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</si>
  <si>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</si>
  <si>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</si>
  <si>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</si>
  <si>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</si>
  <si>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</si>
  <si>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</si>
  <si>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</si>
  <si>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</si>
  <si>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</si>
  <si>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</si>
  <si>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</si>
  <si>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</si>
  <si>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</si>
  <si>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</si>
  <si>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</si>
  <si>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</si>
  <si>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</si>
  <si>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</si>
  <si>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</si>
  <si>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</si>
  <si>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</si>
  <si>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</si>
  <si>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</si>
  <si>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</si>
  <si>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</si>
  <si>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</si>
  <si>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</si>
  <si>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</si>
  <si>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</si>
  <si>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</si>
  <si>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</si>
  <si>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</si>
  <si>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</si>
  <si>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</si>
  <si>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</si>
  <si>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</si>
  <si>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</si>
  <si>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</si>
  <si>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</si>
  <si>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</si>
  <si>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</si>
  <si>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</si>
  <si>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</si>
  <si>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</si>
  <si>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</si>
  <si>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</si>
  <si>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</si>
  <si>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</si>
  <si>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</si>
  <si>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</si>
  <si>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</si>
  <si>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</si>
  <si>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</si>
  <si>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</si>
  <si>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</si>
  <si>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</si>
  <si>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</si>
  <si>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</si>
  <si>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</si>
  <si>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</si>
  <si>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</si>
  <si>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</si>
  <si>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</si>
  <si>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</si>
  <si>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</si>
  <si>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</si>
  <si>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</si>
  <si>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</si>
  <si>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</si>
  <si>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</si>
  <si>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</si>
  <si>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</si>
  <si>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</si>
  <si>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</si>
  <si>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</si>
  <si>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</si>
  <si>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</si>
  <si>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</si>
  <si>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</si>
  <si>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</si>
  <si>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</si>
  <si>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</si>
  <si>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</si>
  <si>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</si>
  <si>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</si>
  <si>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</si>
  <si>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</si>
  <si>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</si>
  <si>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</si>
  <si>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</si>
  <si>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</si>
  <si>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</si>
  <si>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</si>
  <si>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</si>
  <si>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</si>
  <si>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</si>
  <si>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</si>
  <si>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</si>
  <si>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</si>
  <si>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</si>
  <si>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</si>
  <si>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</si>
  <si>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</si>
  <si>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</si>
  <si>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</si>
  <si>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</si>
  <si>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</si>
  <si>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</si>
  <si>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</si>
  <si>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</si>
  <si>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</si>
  <si>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</si>
  <si>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</si>
  <si>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</si>
  <si>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</si>
  <si>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</si>
  <si>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</si>
  <si>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</si>
  <si>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</si>
  <si>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</si>
  <si>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</si>
  <si>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</si>
  <si>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</si>
  <si>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</si>
  <si>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</si>
  <si>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</si>
  <si>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</si>
  <si>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</si>
  <si>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</si>
  <si>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</si>
  <si>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</si>
  <si>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</si>
  <si>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</si>
  <si>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</si>
  <si>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</si>
  <si>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</si>
  <si>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</si>
  <si>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</si>
  <si>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</si>
  <si>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</si>
  <si>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</si>
  <si>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</si>
  <si>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</si>
  <si>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</si>
  <si>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</si>
  <si>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</si>
  <si>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</si>
  <si>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</si>
  <si>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</si>
  <si>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</si>
  <si>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</si>
  <si>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</si>
  <si>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</si>
  <si>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</si>
  <si>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</si>
  <si>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</si>
  <si>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</si>
  <si>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</si>
  <si>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</si>
  <si>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</si>
  <si>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</si>
  <si>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</si>
  <si>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</si>
  <si>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</si>
  <si>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</si>
  <si>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</si>
  <si>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</si>
  <si>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</si>
  <si>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</si>
  <si>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</si>
  <si>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</si>
  <si>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</si>
  <si>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</si>
  <si>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</si>
  <si>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</si>
  <si>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</si>
  <si>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</si>
  <si>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</si>
  <si>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</si>
  <si>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</si>
  <si>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</si>
  <si>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</si>
  <si>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</si>
  <si>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</si>
  <si>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</si>
  <si>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</si>
  <si>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</si>
  <si>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</si>
  <si>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</si>
  <si>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</si>
  <si>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</si>
  <si>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</si>
  <si>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</si>
  <si>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</si>
  <si>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</si>
  <si>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</si>
  <si>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</si>
  <si>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</si>
  <si>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</si>
  <si>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</si>
  <si>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</si>
  <si>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</si>
  <si>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</si>
  <si>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</si>
  <si>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</si>
  <si>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</si>
  <si>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</si>
  <si>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</si>
  <si>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</si>
  <si>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</si>
  <si>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</si>
  <si>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</si>
  <si>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</si>
  <si>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</si>
  <si>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</si>
  <si>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</si>
  <si>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</si>
  <si>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</si>
  <si>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</si>
  <si>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</si>
  <si>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</si>
  <si>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</si>
  <si>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</si>
  <si>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</si>
  <si>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</si>
  <si>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</si>
  <si>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</si>
  <si>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</si>
  <si>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</si>
  <si>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</si>
  <si>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</si>
  <si>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</si>
  <si>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</si>
  <si>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</si>
  <si>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</si>
  <si>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</si>
  <si>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</si>
  <si>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</si>
  <si>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</si>
  <si>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</si>
  <si>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</si>
  <si>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</si>
  <si>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</si>
  <si>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</si>
  <si>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</si>
  <si>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</si>
  <si>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</si>
  <si>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</si>
  <si>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</si>
  <si>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</si>
  <si>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</si>
  <si>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</si>
  <si>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</si>
  <si>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</si>
  <si>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</si>
  <si>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</si>
  <si>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</si>
  <si>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</si>
  <si>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</si>
  <si>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</si>
  <si>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</si>
  <si>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</si>
  <si>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</si>
  <si>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</si>
  <si>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</si>
  <si>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</si>
  <si>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</si>
  <si>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</si>
  <si>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</si>
  <si>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</si>
  <si>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</si>
  <si>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</si>
  <si>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</si>
  <si>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</si>
  <si>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</si>
  <si>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</si>
  <si>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</si>
  <si>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</si>
  <si>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</si>
  <si>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</si>
  <si>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</si>
  <si>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</si>
  <si>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</si>
  <si>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</si>
  <si>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</si>
  <si>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</si>
  <si>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</si>
  <si>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</si>
  <si>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</si>
  <si>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</si>
  <si>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</si>
  <si>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</si>
  <si>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</si>
  <si>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</si>
  <si>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</si>
  <si>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</si>
  <si>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</si>
  <si>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</si>
  <si>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</si>
  <si>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</si>
  <si>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</si>
  <si>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</si>
  <si>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</si>
  <si>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</si>
  <si>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</si>
  <si>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</si>
  <si>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</si>
  <si>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</si>
  <si>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</si>
  <si>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</si>
  <si>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</si>
  <si>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</si>
  <si>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</si>
  <si>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</si>
  <si>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</si>
  <si>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</si>
  <si>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</si>
  <si>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</si>
  <si>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</si>
  <si>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</si>
  <si>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</si>
  <si>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</si>
  <si>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</si>
  <si>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</si>
  <si>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</si>
  <si>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</si>
  <si>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</si>
  <si>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</si>
  <si>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</si>
  <si>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</si>
  <si>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</si>
  <si>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</si>
  <si>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</si>
  <si>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</si>
  <si>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</si>
  <si>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</si>
  <si>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</si>
  <si>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</si>
  <si>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</si>
  <si>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</si>
  <si>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</si>
  <si>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</si>
  <si>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</si>
  <si>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</si>
  <si>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</si>
  <si>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</si>
  <si>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</si>
  <si>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</si>
  <si>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</si>
  <si>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</si>
  <si>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</si>
  <si>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</si>
  <si>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</si>
  <si>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</si>
  <si>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</si>
  <si>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</si>
  <si>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</si>
  <si>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</si>
  <si>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</si>
  <si>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</si>
  <si>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</si>
  <si>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</si>
  <si>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</si>
  <si>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</si>
  <si>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</si>
  <si>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</si>
  <si>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</si>
  <si>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</si>
  <si>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</si>
  <si>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</si>
  <si>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</si>
  <si>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</si>
  <si>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</si>
  <si>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</si>
  <si>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</si>
  <si>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</si>
  <si>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</si>
  <si>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</si>
  <si>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</si>
  <si>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</si>
  <si>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</si>
  <si>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</si>
  <si>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</si>
  <si>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</si>
  <si>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</si>
  <si>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</si>
  <si>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</si>
  <si>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</si>
  <si>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</si>
  <si>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</si>
  <si>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</si>
  <si>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</si>
  <si>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</si>
  <si>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</si>
  <si>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</si>
  <si>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</si>
  <si>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</si>
  <si>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</si>
  <si>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</si>
  <si>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</si>
  <si>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</si>
  <si>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</si>
  <si>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</si>
  <si>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</si>
  <si>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</si>
  <si>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</si>
  <si>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</si>
  <si>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</si>
  <si>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</si>
  <si>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</si>
  <si>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</si>
  <si>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</si>
  <si>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</si>
  <si>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</si>
  <si>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</si>
  <si>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</si>
  <si>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</si>
  <si>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</si>
  <si>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</si>
  <si>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</si>
  <si>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</si>
  <si>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</si>
  <si>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</si>
  <si>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</si>
  <si>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</si>
  <si>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</si>
  <si>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</si>
  <si>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</si>
  <si>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</si>
  <si>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</si>
  <si>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</si>
  <si>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</si>
  <si>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</si>
  <si>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</si>
  <si>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</si>
  <si>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</si>
  <si>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</si>
  <si>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</si>
  <si>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</si>
  <si>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</si>
  <si>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</si>
  <si>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</si>
  <si>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</si>
  <si>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</si>
  <si>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</si>
  <si>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</si>
  <si>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</si>
  <si>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</si>
  <si>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</si>
  <si>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</si>
  <si>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</si>
  <si>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</si>
  <si>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</si>
  <si>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</si>
  <si>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</si>
  <si>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</si>
  <si>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</si>
  <si>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</si>
  <si>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</si>
  <si>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</si>
  <si>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</si>
  <si>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</si>
  <si>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</si>
  <si>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</si>
  <si>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</si>
  <si>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</si>
  <si>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</si>
  <si>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</si>
  <si>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</si>
  <si>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</si>
  <si>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</si>
  <si>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</si>
  <si>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</si>
  <si>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</si>
  <si>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</si>
  <si>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</si>
  <si>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</si>
  <si>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</si>
  <si>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</si>
  <si>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</si>
  <si>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</si>
  <si>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</si>
  <si>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</si>
  <si>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</si>
  <si>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</si>
  <si>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</si>
  <si>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</si>
  <si>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</si>
  <si>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</si>
  <si>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</si>
  <si>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</si>
  <si>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</si>
  <si>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</si>
  <si>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</si>
  <si>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</si>
  <si>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</si>
  <si>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</si>
  <si>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</si>
  <si>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</si>
  <si>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</si>
  <si>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</si>
  <si>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</si>
  <si>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</si>
  <si>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</si>
  <si>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</si>
  <si>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</si>
  <si>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</si>
  <si>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</si>
  <si>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</si>
  <si>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</si>
  <si>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</si>
  <si>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</si>
  <si>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</si>
  <si>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</si>
  <si>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</si>
  <si>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</si>
  <si>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</si>
  <si>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</si>
  <si>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</si>
  <si>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</si>
  <si>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</si>
  <si>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</si>
  <si>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</si>
  <si>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</si>
  <si>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</si>
  <si>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</si>
  <si>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</si>
  <si>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</si>
  <si>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</si>
  <si>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</si>
  <si>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</si>
  <si>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</si>
  <si>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</si>
  <si>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</si>
  <si>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</si>
  <si>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</si>
  <si>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</si>
  <si>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</si>
  <si>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</si>
  <si>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</si>
  <si>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</si>
  <si>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</si>
  <si>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</si>
  <si>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</si>
  <si>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</si>
  <si>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</si>
  <si>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</si>
  <si>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</si>
  <si>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</si>
  <si>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</si>
  <si>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</si>
  <si>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</si>
  <si>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</si>
  <si>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</si>
  <si>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</si>
  <si>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</si>
  <si>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</si>
  <si>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</si>
  <si>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</si>
  <si>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</si>
  <si>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</si>
  <si>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</si>
  <si>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</si>
  <si>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</si>
  <si>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</si>
  <si>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</si>
  <si>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</si>
  <si>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</si>
  <si>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</si>
  <si>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</si>
  <si>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</si>
  <si>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</si>
  <si>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</si>
  <si>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</si>
  <si>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</si>
  <si>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</si>
  <si>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</si>
  <si>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</si>
  <si>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</si>
  <si>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</si>
  <si>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</si>
  <si>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</si>
  <si>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</si>
  <si>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</si>
  <si>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</si>
  <si>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</si>
  <si>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</si>
  <si>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</si>
  <si>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</si>
  <si>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</si>
  <si>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</si>
  <si>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</si>
  <si>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</si>
  <si>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</si>
  <si>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</si>
  <si>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</si>
  <si>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</si>
  <si>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</si>
  <si>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</si>
  <si>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</si>
  <si>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</si>
  <si>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</si>
  <si>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</si>
  <si>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</si>
  <si>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</si>
  <si>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</si>
  <si>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</si>
  <si>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</si>
  <si>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</si>
  <si>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</si>
  <si>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</si>
  <si>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</si>
  <si>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</si>
  <si>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</si>
  <si>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</si>
  <si>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</si>
  <si>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</si>
  <si>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</si>
  <si>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</si>
  <si>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</si>
  <si>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</si>
  <si>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</si>
  <si>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</si>
  <si>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</si>
  <si>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</si>
  <si>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</si>
  <si>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</si>
  <si>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</si>
  <si>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</si>
  <si>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</si>
  <si>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</si>
  <si>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</si>
  <si>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</si>
  <si>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</si>
  <si>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</si>
  <si>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</si>
  <si>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</si>
  <si>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</si>
  <si>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</si>
  <si>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</si>
  <si>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</si>
  <si>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</si>
  <si>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</si>
  <si>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</si>
  <si>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</si>
  <si>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</si>
  <si>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</si>
  <si>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</si>
  <si>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</si>
  <si>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</si>
  <si>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</si>
  <si>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</si>
  <si>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</si>
  <si>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</si>
  <si>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</si>
  <si>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</si>
  <si>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</si>
  <si>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</si>
  <si>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</si>
  <si>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</si>
  <si>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</si>
  <si>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</si>
  <si>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</si>
  <si>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</si>
  <si>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</si>
  <si>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</si>
  <si>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</si>
  <si>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</si>
  <si>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</si>
  <si>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</si>
  <si>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</si>
  <si>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</si>
  <si>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</si>
  <si>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</si>
  <si>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</si>
  <si>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</si>
  <si>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</si>
  <si>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</si>
  <si>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</si>
  <si>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</si>
  <si>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</si>
  <si>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</si>
  <si>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</si>
  <si>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</si>
  <si>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</si>
  <si>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</si>
  <si>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</si>
  <si>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</si>
  <si>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</si>
  <si>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</si>
  <si>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</si>
  <si>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</si>
  <si>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</si>
  <si>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</si>
  <si>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</si>
  <si>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</si>
  <si>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</si>
  <si>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</si>
  <si>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</si>
  <si>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</si>
  <si>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</si>
  <si>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</si>
  <si>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</si>
  <si>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</si>
  <si>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</si>
  <si>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</si>
  <si>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</si>
  <si>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</si>
  <si>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</si>
  <si>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</si>
  <si>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</si>
  <si>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</si>
  <si>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</si>
  <si>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</si>
  <si>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</si>
  <si>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</si>
  <si>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</si>
  <si>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</si>
  <si>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</si>
  <si>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</si>
  <si>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</si>
  <si>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</si>
  <si>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</si>
  <si>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</si>
  <si>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</si>
  <si>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</si>
  <si>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</si>
  <si>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</si>
  <si>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</si>
  <si>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</si>
  <si>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</si>
  <si>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</si>
  <si>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</si>
  <si>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</si>
  <si>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</si>
  <si>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</si>
  <si>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</si>
  <si>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</si>
  <si>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</si>
  <si>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</si>
  <si>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</si>
  <si>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</si>
  <si>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</si>
  <si>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</si>
  <si>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</si>
  <si>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</si>
  <si>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</si>
  <si>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</si>
  <si>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</si>
  <si>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</si>
  <si>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</si>
  <si>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</si>
  <si>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</si>
  <si>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</si>
  <si>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</si>
  <si>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</si>
  <si>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</si>
  <si>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</si>
  <si>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</si>
  <si>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</si>
  <si>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</si>
  <si>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</si>
  <si>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</si>
  <si>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</si>
  <si>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</si>
  <si>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</si>
  <si>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</si>
  <si>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</si>
  <si>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</si>
  <si>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</si>
  <si>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</si>
  <si>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</si>
  <si>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</si>
  <si>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</si>
  <si>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</si>
  <si>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</si>
  <si>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</si>
  <si>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</si>
  <si>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</si>
  <si>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</si>
  <si>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</si>
  <si>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</si>
  <si>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</si>
  <si>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</si>
  <si>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</si>
  <si>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</si>
  <si>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</si>
  <si>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</si>
  <si>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</si>
  <si>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</si>
  <si>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</si>
  <si>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</si>
  <si>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</si>
  <si>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</si>
  <si>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</si>
  <si>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</si>
  <si>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</si>
  <si>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</si>
  <si>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</si>
  <si>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</si>
  <si>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</si>
  <si>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</si>
  <si>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</si>
  <si>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</si>
  <si>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</si>
  <si>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</si>
  <si>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</si>
  <si>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</si>
  <si>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</si>
  <si>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</si>
  <si>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</si>
  <si>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</si>
  <si>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</si>
  <si>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</si>
  <si>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</si>
  <si>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</si>
  <si>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</si>
  <si>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</si>
  <si>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</si>
  <si>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</si>
  <si>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</si>
  <si>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</si>
  <si>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</si>
  <si>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</si>
  <si>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</si>
  <si>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</si>
  <si>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</si>
  <si>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</si>
  <si>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</si>
  <si>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</si>
  <si>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</si>
  <si>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</si>
  <si>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</si>
  <si>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</si>
  <si>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</si>
  <si>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</si>
  <si>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</si>
  <si>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</si>
  <si>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</si>
  <si>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</si>
  <si>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</si>
  <si>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</si>
  <si>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</si>
  <si>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</si>
  <si>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</si>
  <si>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</si>
  <si>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</si>
  <si>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</si>
  <si>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</si>
  <si>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</si>
  <si>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</si>
  <si>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</si>
  <si>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</si>
  <si>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</si>
  <si>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</si>
  <si>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</si>
  <si>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</si>
  <si>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</si>
  <si>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</si>
  <si>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</si>
  <si>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</si>
  <si>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</si>
  <si>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</si>
  <si>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</si>
  <si>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</si>
  <si>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</si>
  <si>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</si>
  <si>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</si>
  <si>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</si>
  <si>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</si>
  <si>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</si>
  <si>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</si>
  <si>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</si>
  <si>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</si>
  <si>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</si>
  <si>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</si>
  <si>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</si>
  <si>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</si>
  <si>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</si>
  <si>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</si>
  <si>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</si>
  <si>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</si>
  <si>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</si>
  <si>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</si>
  <si>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</si>
  <si>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</si>
  <si>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</si>
  <si>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</si>
  <si>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</si>
  <si>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</si>
  <si>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</si>
  <si>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</si>
  <si>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</si>
  <si>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</si>
  <si>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</si>
  <si>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</si>
  <si>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</si>
  <si>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</si>
  <si>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</si>
  <si>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</si>
  <si>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</si>
  <si>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</si>
  <si>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</si>
  <si>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</si>
  <si>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</si>
  <si>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</si>
  <si>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</si>
  <si>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</si>
  <si>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</si>
  <si>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</si>
  <si>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</si>
  <si>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</si>
  <si>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</si>
  <si>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</si>
  <si>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</si>
  <si>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</si>
  <si>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</si>
  <si>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</si>
  <si>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</si>
  <si>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</si>
  <si>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</si>
  <si>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</si>
  <si>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</si>
  <si>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</si>
  <si>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</si>
  <si>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</si>
  <si>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</si>
  <si>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</si>
  <si>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</si>
  <si>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</si>
  <si>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</si>
  <si>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</si>
  <si>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</si>
  <si>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</si>
  <si>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</si>
  <si>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</si>
  <si>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</si>
  <si>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</si>
  <si>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</si>
  <si>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</si>
  <si>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</si>
  <si>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</si>
  <si>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</si>
  <si>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</si>
  <si>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</si>
  <si>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</si>
  <si>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</si>
  <si>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</si>
  <si>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</si>
  <si>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</si>
  <si>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</si>
  <si>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</si>
  <si>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</si>
  <si>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</si>
  <si>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</si>
  <si>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</si>
  <si>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</si>
  <si>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</si>
  <si>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</si>
  <si>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</si>
  <si>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</si>
  <si>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</si>
  <si>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</si>
  <si>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</si>
  <si>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</si>
  <si>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</si>
  <si>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</si>
  <si>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</si>
  <si>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</si>
  <si>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</si>
  <si>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</si>
  <si>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</si>
  <si>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</si>
  <si>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</si>
  <si>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</si>
  <si>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</si>
  <si>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</si>
  <si>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</si>
  <si>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</si>
  <si>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</si>
  <si>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</si>
  <si>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</si>
  <si>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</si>
  <si>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</si>
  <si>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</si>
  <si>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</si>
  <si>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</si>
  <si>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</si>
  <si>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</si>
  <si>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</si>
  <si>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</si>
  <si>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</si>
  <si>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</si>
  <si>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</si>
  <si>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</si>
  <si>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</si>
  <si>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</si>
  <si>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</si>
  <si>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</si>
  <si>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</si>
  <si>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</si>
  <si>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</si>
  <si>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</si>
  <si>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</si>
  <si>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</si>
  <si>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</si>
  <si>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</si>
  <si>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</si>
  <si>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</si>
  <si>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</si>
  <si>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</si>
  <si>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</si>
  <si>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</si>
  <si>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</si>
  <si>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</si>
  <si>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</si>
  <si>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</si>
  <si>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</si>
  <si>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</si>
  <si>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</si>
  <si>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</si>
  <si>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</si>
  <si>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</si>
  <si>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</si>
  <si>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</si>
  <si>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</si>
  <si>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</si>
  <si>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</si>
  <si>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</si>
  <si>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</si>
  <si>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</si>
  <si>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</si>
  <si>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</si>
  <si>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</si>
  <si>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</si>
  <si>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</si>
  <si>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</si>
  <si>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</si>
  <si>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</si>
  <si>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</si>
  <si>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</si>
  <si>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</si>
  <si>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</si>
  <si>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</si>
  <si>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</si>
  <si>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</si>
  <si>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</si>
  <si>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</si>
  <si>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</si>
  <si>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</si>
  <si>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</si>
  <si>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</si>
  <si>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</si>
  <si>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</si>
  <si>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</si>
  <si>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</si>
  <si>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</si>
  <si>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</si>
  <si>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</si>
  <si>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</si>
  <si>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</si>
  <si>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</si>
  <si>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</si>
  <si>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</si>
  <si>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</si>
  <si>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</si>
  <si>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</si>
  <si>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</si>
  <si>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</si>
  <si>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</si>
  <si>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</si>
  <si>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</si>
  <si>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</si>
  <si>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</si>
  <si>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</si>
  <si>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</si>
  <si>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</si>
  <si>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</si>
  <si>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</si>
  <si>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</si>
  <si>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</si>
  <si>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</si>
  <si>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</si>
  <si>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</si>
  <si>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</si>
  <si>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</si>
  <si>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</si>
  <si>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</si>
  <si>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</si>
  <si>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</si>
  <si>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</si>
  <si>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</si>
  <si>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</si>
  <si>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</si>
  <si>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</si>
  <si>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</si>
  <si>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</si>
  <si>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</si>
  <si>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</si>
  <si>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</si>
  <si>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</si>
  <si>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</si>
  <si>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</si>
  <si>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</si>
  <si>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</si>
  <si>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</si>
  <si>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</si>
  <si>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</si>
  <si>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</si>
  <si>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</si>
  <si>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</si>
  <si>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</si>
  <si>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</si>
  <si>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</si>
  <si>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</si>
  <si>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</si>
  <si>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</si>
  <si>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</si>
  <si>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</si>
  <si>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</si>
  <si>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</si>
  <si>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</si>
  <si>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</si>
  <si>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</si>
  <si>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</si>
  <si>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</si>
  <si>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</si>
  <si>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</si>
  <si>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</si>
  <si>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</si>
  <si>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</si>
  <si>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</si>
  <si>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</si>
  <si>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</si>
  <si>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</si>
  <si>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</si>
  <si>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</si>
  <si>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</si>
  <si>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</si>
  <si>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</si>
  <si>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</si>
  <si>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</si>
  <si>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</si>
  <si>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</si>
  <si>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</si>
  <si>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</si>
  <si>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</si>
  <si>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</si>
  <si>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</si>
  <si>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</si>
  <si>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</si>
  <si>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</si>
  <si>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</si>
  <si>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</si>
  <si>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</si>
  <si>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</si>
  <si>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</si>
  <si>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</si>
  <si>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</si>
  <si>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</si>
  <si>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</si>
  <si>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</si>
  <si>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</si>
  <si>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</si>
  <si>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</si>
  <si>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</si>
  <si>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</si>
  <si>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</si>
  <si>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</si>
  <si>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</si>
  <si>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</si>
  <si>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</si>
  <si>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</si>
  <si>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</si>
  <si>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</si>
  <si>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</si>
  <si>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</si>
  <si>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</si>
  <si>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</si>
  <si>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</si>
  <si>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</si>
  <si>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</si>
  <si>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</si>
  <si>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</si>
  <si>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</si>
  <si>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</si>
  <si>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</si>
  <si>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</si>
  <si>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</si>
  <si>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</si>
  <si>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</si>
  <si>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</si>
  <si>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</si>
  <si>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</si>
  <si>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</si>
  <si>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</si>
  <si>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</si>
  <si>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</si>
  <si>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</si>
  <si>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</si>
  <si>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</si>
  <si>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</si>
  <si>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</si>
  <si>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</si>
  <si>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</si>
  <si>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</si>
  <si>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</si>
  <si>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</si>
  <si>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</si>
  <si>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</si>
  <si>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</si>
  <si>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</si>
  <si>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</si>
  <si>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</si>
  <si>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</si>
  <si>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</si>
  <si>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</si>
  <si>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</si>
  <si>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</si>
  <si>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</si>
  <si>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</si>
  <si>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</si>
  <si>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</si>
  <si>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</si>
  <si>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</si>
  <si>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</si>
  <si>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</si>
  <si>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</si>
  <si>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</si>
  <si>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</si>
  <si>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</si>
  <si>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</si>
  <si>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</si>
  <si>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</si>
  <si>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</si>
  <si>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</si>
  <si>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</si>
  <si>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</si>
  <si>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</si>
  <si>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</si>
  <si>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</si>
  <si>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</si>
  <si>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</si>
  <si>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</si>
  <si>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</si>
  <si>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</si>
  <si>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</si>
  <si>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</si>
  <si>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</si>
  <si>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</si>
  <si>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</si>
  <si>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</si>
  <si>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</si>
  <si>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</si>
  <si>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</si>
  <si>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</si>
  <si>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</si>
  <si>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</si>
  <si>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</si>
  <si>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</si>
  <si>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</si>
  <si>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</si>
  <si>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</si>
  <si>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</si>
  <si>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</si>
  <si>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</si>
  <si>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</si>
  <si>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</si>
  <si>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</si>
  <si>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</si>
  <si>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</si>
  <si>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</si>
  <si>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</si>
  <si>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</si>
  <si>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</si>
  <si>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</si>
  <si>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</si>
  <si>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</si>
  <si>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</si>
  <si>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</si>
  <si>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</si>
  <si>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</si>
  <si>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</si>
  <si>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</si>
  <si>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</si>
  <si>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</si>
  <si>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</si>
  <si>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</si>
  <si>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</si>
  <si>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</si>
  <si>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</si>
  <si>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</si>
  <si>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</si>
  <si>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</si>
  <si>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</si>
  <si>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</si>
  <si>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</si>
  <si>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</si>
  <si>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</si>
  <si>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</si>
  <si>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</si>
  <si>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</si>
  <si>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</si>
  <si>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</si>
  <si>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</si>
  <si>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</si>
  <si>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</si>
  <si>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</si>
  <si>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</si>
  <si>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</si>
  <si>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</si>
  <si>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</si>
  <si>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</si>
  <si>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</si>
  <si>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</si>
  <si>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</si>
  <si>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</si>
  <si>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</si>
  <si>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</si>
  <si>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</si>
  <si>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</si>
  <si>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</si>
  <si>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</si>
  <si>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</si>
  <si>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</si>
  <si>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</si>
  <si>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</si>
  <si>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</si>
  <si>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</si>
  <si>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</si>
  <si>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</si>
  <si>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</si>
  <si>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</si>
  <si>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</si>
  <si>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</si>
  <si>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</si>
  <si>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</si>
  <si>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</si>
  <si>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</si>
  <si>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</si>
  <si>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</si>
  <si>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</si>
  <si>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</si>
  <si>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</si>
  <si>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</si>
  <si>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</si>
  <si>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</si>
  <si>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</si>
  <si>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</si>
  <si>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</si>
  <si>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</si>
  <si>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</si>
  <si>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</si>
  <si>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</si>
  <si>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</si>
  <si>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</si>
  <si>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</si>
  <si>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</si>
  <si>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</si>
  <si>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</si>
  <si>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</si>
  <si>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</si>
  <si>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</si>
  <si>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</si>
  <si>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</si>
  <si>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</si>
  <si>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</si>
  <si>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</si>
  <si>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</si>
  <si>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</si>
  <si>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</si>
  <si>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</si>
  <si>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</si>
  <si>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</si>
  <si>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</si>
  <si>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</si>
  <si>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</si>
  <si>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</si>
  <si>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</si>
  <si>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</si>
  <si>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</si>
  <si>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</si>
  <si>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</si>
  <si>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</si>
  <si>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</si>
  <si>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</si>
  <si>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</si>
  <si>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</si>
  <si>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</si>
  <si>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</si>
  <si>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</si>
  <si>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</si>
  <si>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</si>
  <si>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</si>
  <si>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</si>
  <si>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</si>
  <si>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</si>
  <si>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</si>
  <si>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</si>
  <si>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</si>
  <si>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</si>
  <si>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</si>
  <si>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</si>
  <si>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</si>
  <si>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</si>
  <si>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</si>
  <si>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</si>
  <si>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</si>
  <si>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</si>
  <si>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</si>
  <si>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</si>
  <si>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</si>
  <si>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</si>
  <si>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</si>
  <si>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</si>
  <si>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</si>
  <si>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</si>
  <si>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</si>
  <si>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</si>
  <si>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</si>
  <si>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</si>
  <si>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</si>
  <si>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</si>
  <si>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</si>
  <si>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</si>
  <si>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</si>
  <si>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</si>
  <si>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</si>
  <si>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</si>
  <si>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</si>
  <si>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</si>
  <si>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</si>
  <si>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</si>
  <si>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</si>
  <si>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</si>
  <si>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</si>
  <si>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</si>
  <si>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</si>
  <si>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</si>
  <si>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</si>
  <si>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</si>
  <si>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</si>
  <si>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</si>
  <si>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</si>
  <si>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</si>
  <si>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</si>
  <si>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</si>
  <si>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</si>
  <si>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</si>
  <si>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</si>
  <si>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</si>
  <si>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</si>
  <si>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</si>
  <si>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</si>
  <si>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</si>
  <si>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</si>
  <si>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</si>
  <si>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</si>
  <si>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</si>
  <si>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</si>
  <si>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</si>
  <si>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</si>
  <si>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</si>
  <si>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</si>
  <si>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</si>
  <si>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</si>
  <si>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</si>
  <si>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</si>
  <si>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</si>
  <si>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</si>
  <si>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</si>
  <si>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</si>
  <si>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</si>
  <si>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</si>
  <si>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</si>
  <si>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</si>
  <si>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</si>
  <si>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</si>
  <si>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</si>
  <si>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</si>
  <si>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</si>
  <si>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</si>
  <si>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</si>
  <si>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</si>
  <si>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</si>
  <si>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</si>
  <si>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</si>
  <si>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</si>
  <si>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</si>
  <si>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</si>
  <si>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</si>
  <si>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</si>
  <si>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</si>
  <si>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</si>
  <si>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</si>
  <si>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</si>
  <si>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</si>
  <si>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</si>
  <si>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</si>
  <si>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</si>
  <si>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</si>
  <si>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</si>
  <si>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</si>
  <si>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</si>
  <si>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</si>
  <si>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</si>
  <si>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</si>
  <si>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</si>
  <si>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</si>
  <si>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</si>
  <si>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</si>
  <si>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</si>
  <si>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</si>
  <si>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</si>
  <si>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</si>
  <si>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</si>
  <si>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</si>
  <si>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</si>
  <si>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</si>
  <si>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</si>
  <si>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</si>
  <si>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</si>
  <si>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</si>
  <si>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</si>
  <si>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</si>
  <si>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</si>
  <si>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</si>
  <si>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</si>
  <si>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</si>
  <si>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</si>
  <si>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</si>
  <si>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</si>
  <si>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</si>
  <si>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</si>
  <si>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</si>
  <si>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</si>
  <si>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</si>
  <si>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</si>
  <si>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</si>
  <si>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</si>
  <si>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</si>
  <si>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</si>
  <si>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</si>
  <si>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</si>
  <si>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</si>
  <si>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</si>
  <si>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</si>
  <si>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</si>
  <si>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</si>
  <si>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</si>
  <si>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</si>
  <si>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</si>
  <si>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</si>
  <si>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</si>
  <si>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</si>
  <si>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</si>
  <si>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</si>
  <si>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</si>
  <si>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</si>
  <si>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</si>
  <si>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</si>
  <si>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</si>
  <si>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</si>
  <si>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</si>
  <si>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</si>
  <si>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</si>
  <si>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</si>
  <si>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</si>
  <si>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</si>
  <si>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</si>
  <si>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</si>
  <si>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</si>
  <si>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</si>
  <si>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</si>
  <si>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</si>
  <si>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</si>
  <si>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</si>
  <si>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</si>
  <si>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</si>
  <si>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</si>
  <si>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</si>
  <si>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</si>
  <si>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</si>
  <si>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</si>
  <si>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</si>
  <si>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</si>
  <si>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</si>
  <si>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</si>
  <si>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</si>
  <si>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</si>
  <si>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</si>
  <si>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</si>
  <si>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</si>
  <si>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</si>
  <si>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</si>
  <si>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</si>
  <si>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</si>
  <si>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</si>
  <si>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</si>
  <si>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</si>
  <si>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</si>
  <si>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</si>
  <si>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</si>
  <si>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</si>
  <si>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</si>
  <si>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</si>
  <si>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</si>
  <si>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</si>
  <si>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</si>
  <si>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</si>
  <si>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</si>
  <si>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</si>
  <si>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</si>
  <si>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</si>
  <si>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</si>
  <si>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</si>
  <si>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</si>
  <si>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</si>
  <si>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</si>
  <si>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</si>
  <si>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</si>
  <si>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</si>
  <si>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</si>
  <si>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</si>
  <si>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</si>
  <si>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</si>
  <si>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</si>
  <si>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</si>
  <si>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</si>
  <si>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</si>
  <si>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</si>
  <si>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</si>
  <si>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</si>
  <si>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</si>
  <si>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</si>
  <si>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</si>
  <si>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</si>
  <si>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</si>
  <si>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</si>
  <si>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</si>
  <si>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</si>
  <si>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</si>
  <si>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</si>
  <si>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</si>
  <si>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</si>
  <si>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</si>
  <si>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</si>
  <si>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</si>
  <si>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</si>
  <si>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</si>
  <si>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</si>
  <si>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</si>
  <si>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</si>
  <si>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</si>
  <si>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</si>
  <si>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</si>
  <si>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</si>
  <si>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</si>
  <si>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</si>
  <si>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</si>
  <si>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</si>
  <si>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</si>
  <si>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</si>
  <si>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</si>
  <si>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</si>
  <si>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</si>
  <si>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</si>
  <si>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</si>
  <si>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</si>
  <si>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</si>
  <si>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</si>
  <si>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</si>
  <si>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</si>
  <si>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</si>
  <si>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</si>
  <si>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</si>
  <si>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</si>
  <si>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</si>
  <si>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</si>
  <si>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</si>
  <si>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</si>
  <si>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</si>
  <si>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</si>
  <si>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</si>
  <si>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</si>
  <si>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</si>
  <si>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</si>
  <si>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</si>
  <si>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</si>
  <si>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</si>
  <si>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</si>
  <si>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</si>
  <si>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</si>
  <si>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</si>
  <si>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</si>
  <si>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</si>
  <si>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</si>
  <si>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</si>
  <si>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</si>
  <si>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</si>
  <si>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</si>
  <si>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</si>
  <si>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</si>
  <si>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</si>
  <si>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</si>
  <si>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</si>
  <si>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</si>
  <si>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</si>
  <si>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</si>
  <si>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</si>
  <si>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</si>
  <si>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</si>
  <si>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</si>
  <si>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</si>
  <si>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</si>
  <si>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</si>
  <si>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</si>
  <si>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</si>
  <si>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</si>
  <si>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</si>
  <si>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</si>
  <si>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</si>
  <si>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</si>
  <si>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</si>
  <si>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</si>
  <si>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</si>
  <si>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</si>
  <si>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</si>
  <si>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</si>
  <si>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</si>
  <si>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</si>
  <si>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</si>
  <si>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</si>
  <si>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</si>
  <si>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</si>
  <si>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</si>
  <si>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</si>
  <si>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</si>
  <si>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</si>
  <si>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</si>
  <si>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</si>
  <si>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</si>
  <si>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</si>
  <si>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</si>
  <si>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</si>
  <si>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</si>
  <si>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</si>
  <si>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</si>
  <si>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</si>
  <si>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</si>
  <si>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</si>
  <si>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</si>
  <si>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</si>
  <si>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</si>
  <si>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</si>
  <si>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</si>
  <si>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</si>
  <si>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</si>
  <si>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</si>
  <si>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</si>
  <si>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</si>
  <si>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</si>
  <si>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</si>
  <si>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</si>
  <si>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</si>
  <si>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</si>
  <si>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</si>
  <si>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</si>
  <si>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</si>
  <si>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</si>
  <si>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</si>
  <si>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</si>
  <si>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</si>
  <si>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</si>
  <si>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</si>
  <si>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</si>
  <si>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</si>
  <si>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</si>
  <si>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</si>
  <si>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</si>
  <si>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</si>
  <si>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</si>
  <si>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</si>
  <si>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</si>
  <si>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</si>
  <si>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</si>
  <si>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</si>
  <si>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</si>
  <si>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</si>
  <si>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</si>
  <si>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</si>
  <si>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</si>
  <si>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</si>
  <si>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</si>
  <si>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</si>
  <si>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</si>
  <si>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</si>
  <si>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</si>
  <si>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</si>
  <si>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</si>
  <si>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</si>
  <si>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</si>
  <si>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</si>
  <si>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</si>
  <si>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</si>
  <si>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</si>
  <si>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</si>
  <si>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</si>
  <si>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</si>
  <si>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</si>
  <si>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</si>
  <si>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</si>
  <si>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</si>
  <si>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</si>
  <si>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</si>
  <si>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</si>
  <si>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</si>
  <si>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</si>
  <si>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</si>
  <si>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</si>
  <si>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</si>
  <si>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</si>
  <si>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</si>
  <si>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</si>
  <si>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</si>
  <si>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</si>
  <si>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</si>
  <si>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</si>
  <si>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</si>
  <si>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</si>
  <si>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</si>
  <si>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</si>
  <si>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</si>
  <si>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</si>
  <si>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</si>
  <si>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</si>
  <si>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</si>
  <si>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</si>
  <si>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</si>
  <si>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</si>
  <si>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</si>
  <si>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</si>
  <si>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</si>
  <si>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</si>
  <si>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</si>
  <si>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</si>
  <si>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</si>
  <si>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</si>
  <si>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</si>
  <si>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</si>
  <si>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</si>
  <si>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</si>
  <si>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</si>
  <si>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</si>
  <si>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</si>
  <si>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</si>
  <si>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</si>
  <si>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</si>
  <si>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</si>
  <si>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</si>
  <si>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</si>
  <si>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</si>
  <si>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</si>
  <si>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</si>
  <si>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</si>
  <si>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</si>
  <si>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</si>
  <si>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</si>
  <si>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</si>
  <si>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</si>
  <si>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</si>
  <si>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</si>
  <si>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</si>
  <si>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</si>
  <si>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</si>
  <si>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</si>
  <si>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</si>
  <si>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</si>
  <si>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</si>
  <si>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</si>
  <si>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</si>
  <si>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</si>
  <si>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</si>
  <si>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</si>
  <si>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</si>
  <si>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</si>
  <si>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</si>
  <si>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</si>
  <si>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</si>
  <si>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</si>
  <si>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</si>
  <si>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</si>
  <si>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</si>
  <si>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</si>
  <si>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</si>
  <si>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</si>
  <si>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</si>
  <si>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</si>
  <si>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</si>
  <si>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</si>
  <si>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</si>
  <si>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</si>
  <si>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</si>
  <si>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</si>
  <si>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</si>
  <si>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</si>
  <si>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</si>
  <si>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</si>
  <si>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</si>
  <si>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</si>
  <si>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</si>
  <si>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</si>
  <si>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</si>
  <si>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</si>
  <si>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</si>
  <si>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</si>
  <si>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</si>
  <si>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</si>
  <si>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</si>
  <si>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</si>
  <si>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</si>
  <si>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</si>
  <si>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</si>
  <si>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</si>
  <si>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</si>
  <si>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</si>
  <si>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</si>
  <si>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</si>
  <si>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</si>
  <si>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</si>
  <si>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</si>
  <si>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</si>
  <si>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</si>
  <si>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</si>
  <si>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</si>
  <si>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</si>
  <si>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</si>
  <si>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</si>
  <si>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</si>
  <si>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</si>
  <si>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</si>
  <si>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</si>
  <si>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</si>
  <si>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</si>
  <si>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</si>
  <si>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</si>
  <si>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</si>
  <si>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</si>
  <si>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</si>
  <si>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</si>
  <si>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</si>
  <si>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</si>
  <si>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</si>
  <si>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</si>
  <si>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</si>
  <si>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</si>
  <si>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</si>
  <si>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</si>
  <si>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</si>
  <si>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</si>
  <si>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</si>
  <si>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</si>
  <si>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</si>
  <si>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</si>
  <si>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</si>
  <si>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</si>
  <si>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</si>
  <si>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</si>
  <si>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</si>
  <si>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</si>
  <si>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</si>
  <si>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</si>
  <si>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</si>
  <si>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</si>
  <si>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</si>
  <si>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</si>
  <si>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</si>
  <si>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</si>
  <si>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</si>
  <si>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</si>
  <si>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</si>
  <si>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</si>
  <si>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</si>
  <si>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</si>
  <si>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</si>
  <si>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</si>
  <si>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</si>
  <si>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</si>
  <si>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</si>
  <si>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</si>
  <si>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</si>
  <si>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</si>
  <si>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</si>
  <si>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</si>
  <si>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</si>
  <si>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</si>
  <si>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</si>
  <si>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</si>
  <si>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</si>
  <si>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</si>
  <si>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</si>
  <si>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</si>
  <si>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</si>
  <si>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</si>
  <si>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</si>
  <si>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</si>
  <si>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</si>
  <si>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</si>
  <si>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</si>
  <si>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</si>
  <si>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</si>
  <si>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</si>
  <si>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</si>
  <si>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</si>
  <si>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</si>
  <si>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</si>
  <si>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</si>
  <si>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</si>
  <si>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</si>
  <si>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</si>
  <si>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</si>
  <si>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</si>
  <si>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</si>
  <si>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</si>
  <si>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</si>
  <si>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</si>
  <si>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</si>
  <si>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</si>
  <si>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</si>
  <si>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</si>
  <si>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</si>
  <si>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</si>
  <si>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</si>
  <si>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</si>
  <si>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</si>
  <si>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</si>
  <si>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</si>
  <si>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</si>
  <si>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</si>
  <si>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</si>
  <si>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</si>
  <si>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</si>
  <si>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</si>
  <si>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</si>
  <si>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</si>
  <si>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</si>
  <si>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</si>
  <si>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</si>
  <si>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</si>
  <si>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</si>
  <si>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</si>
  <si>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</si>
  <si>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</si>
  <si>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</si>
  <si>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</si>
  <si>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</si>
  <si>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</si>
  <si>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</si>
  <si>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</si>
  <si>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</si>
  <si>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</si>
  <si>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</si>
  <si>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</si>
  <si>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</si>
  <si>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</si>
  <si>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</si>
  <si>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</si>
  <si>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</si>
  <si>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</si>
  <si>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</si>
  <si>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</si>
  <si>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</si>
  <si>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</si>
  <si>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</si>
  <si>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</si>
  <si>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</si>
  <si>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</si>
  <si>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</si>
  <si>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</si>
  <si>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</si>
  <si>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</si>
  <si>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</si>
  <si>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</si>
  <si>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</si>
  <si>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</si>
  <si>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</si>
  <si>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</si>
  <si>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</si>
  <si>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</si>
  <si>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</si>
  <si>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</si>
  <si>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</si>
  <si>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</si>
  <si>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</si>
  <si>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</si>
  <si>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</si>
  <si>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</si>
  <si>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</si>
  <si>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</si>
  <si>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</si>
  <si>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</si>
  <si>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</si>
  <si>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</si>
  <si>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</si>
  <si>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</si>
  <si>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</si>
  <si>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</si>
  <si>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</si>
  <si>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</si>
  <si>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</si>
  <si>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</si>
  <si>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</si>
  <si>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</si>
  <si>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</si>
  <si>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</si>
  <si>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</si>
  <si>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</si>
  <si>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</si>
  <si>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</si>
  <si>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</si>
  <si>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</si>
  <si>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</si>
  <si>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</si>
  <si>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</si>
  <si>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</si>
  <si>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</si>
  <si>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</si>
  <si>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</si>
  <si>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</si>
  <si>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</si>
  <si>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</si>
  <si>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</si>
  <si>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</si>
  <si>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</si>
  <si>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</si>
  <si>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</si>
  <si>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</si>
  <si>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</si>
  <si>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</si>
  <si>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</si>
  <si>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</si>
  <si>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</si>
  <si>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</si>
  <si>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</si>
  <si>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</si>
  <si>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</si>
  <si>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</si>
  <si>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</si>
  <si>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</si>
  <si>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</si>
  <si>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</si>
  <si>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</si>
  <si>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</si>
  <si>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</si>
  <si>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</si>
  <si>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</si>
  <si>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</si>
  <si>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</si>
  <si>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</si>
  <si>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</si>
  <si>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</si>
  <si>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</si>
  <si>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</si>
  <si>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</si>
  <si>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</si>
  <si>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</si>
  <si>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</si>
  <si>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</si>
  <si>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</si>
  <si>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</si>
  <si>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</si>
  <si>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</si>
  <si>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</si>
  <si>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</si>
  <si>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</si>
  <si>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</si>
  <si>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</si>
  <si>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</si>
  <si>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</si>
  <si>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</si>
  <si>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</si>
  <si>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</si>
  <si>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</si>
  <si>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</si>
  <si>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</si>
  <si>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</si>
  <si>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</si>
  <si>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</si>
  <si>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</si>
  <si>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</si>
  <si>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</si>
  <si>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</si>
  <si>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</si>
  <si>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</si>
  <si>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</si>
  <si>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</si>
  <si>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</si>
  <si>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</si>
  <si>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</si>
  <si>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</si>
  <si>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</si>
  <si>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</si>
  <si>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</si>
  <si>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</si>
  <si>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</si>
  <si>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</si>
  <si>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</si>
  <si>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</si>
  <si>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</si>
  <si>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</si>
  <si>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</si>
  <si>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</si>
  <si>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</si>
  <si>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</si>
  <si>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</si>
  <si>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</si>
  <si>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</si>
  <si>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</si>
  <si>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</si>
  <si>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</si>
  <si>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</si>
  <si>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</si>
  <si>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</si>
  <si>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</si>
  <si>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</si>
  <si>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</si>
  <si>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</si>
  <si>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</si>
  <si>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</si>
  <si>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</si>
  <si>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</si>
  <si>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</si>
  <si>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</si>
  <si>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</si>
  <si>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</si>
  <si>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</si>
  <si>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</si>
  <si>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</si>
  <si>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</si>
  <si>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</si>
  <si>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</si>
  <si>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</si>
  <si>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</si>
  <si>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</si>
  <si>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</si>
  <si>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</si>
  <si>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</si>
  <si>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</si>
  <si>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</si>
  <si>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</si>
  <si>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</si>
  <si>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</si>
  <si>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</si>
  <si>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</si>
  <si>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</si>
  <si>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</si>
  <si>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</si>
  <si>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</si>
  <si>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</si>
  <si>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</si>
  <si>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</si>
  <si>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</si>
  <si>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</si>
  <si>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</si>
  <si>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</si>
  <si>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</si>
  <si>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</si>
  <si>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</si>
  <si>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</si>
  <si>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</si>
  <si>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</si>
  <si>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</si>
  <si>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</si>
  <si>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</si>
  <si>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</si>
  <si>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</si>
  <si>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</si>
  <si>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</si>
  <si>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</si>
  <si>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</si>
  <si>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</si>
  <si>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</si>
  <si>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</si>
  <si>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</si>
  <si>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</si>
  <si>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</si>
  <si>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</si>
  <si>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</si>
  <si>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</si>
  <si>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</si>
  <si>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</si>
  <si>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</si>
  <si>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</si>
  <si>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</si>
  <si>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</si>
  <si>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</si>
  <si>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</si>
  <si>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</si>
  <si>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</si>
  <si>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</si>
  <si>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</si>
  <si>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</si>
  <si>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</si>
  <si>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</si>
  <si>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</si>
  <si>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</si>
  <si>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</si>
  <si>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</si>
  <si>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</si>
  <si>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</si>
  <si>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</si>
  <si>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</si>
  <si>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</si>
  <si>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</si>
  <si>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</si>
  <si>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</si>
  <si>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</si>
  <si>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</si>
  <si>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</si>
  <si>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</si>
  <si>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</si>
  <si>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</si>
  <si>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</si>
  <si>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</si>
  <si>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</si>
  <si>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</si>
  <si>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</si>
  <si>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</si>
  <si>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</si>
  <si>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</si>
  <si>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</si>
  <si>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</si>
  <si>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</si>
  <si>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</si>
  <si>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</si>
  <si>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</si>
  <si>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</si>
  <si>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</si>
  <si>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</si>
  <si>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</si>
  <si>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</si>
  <si>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</si>
  <si>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</si>
  <si>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</si>
  <si>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</si>
  <si>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</si>
  <si>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</si>
  <si>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</si>
  <si>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</si>
  <si>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</si>
  <si>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</si>
  <si>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</si>
  <si>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</si>
  <si>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</si>
  <si>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</si>
  <si>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</si>
  <si>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</si>
  <si>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</si>
  <si>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</si>
  <si>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</si>
  <si>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</si>
  <si>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</si>
  <si>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</si>
  <si>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</si>
  <si>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</si>
  <si>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</si>
  <si>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</si>
  <si>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</si>
  <si>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</si>
  <si>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</si>
  <si>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</si>
  <si>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</si>
  <si>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</si>
  <si>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</si>
  <si>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</si>
  <si>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</si>
  <si>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</si>
  <si>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</si>
  <si>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</si>
  <si>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</si>
  <si>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</si>
  <si>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</si>
  <si>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</si>
  <si>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</si>
  <si>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</si>
  <si>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</si>
  <si>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</si>
  <si>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</si>
  <si>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</si>
  <si>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</si>
  <si>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</si>
  <si>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</si>
  <si>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</si>
  <si>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</si>
  <si>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</si>
  <si>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</si>
  <si>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</si>
  <si>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</si>
  <si>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</si>
  <si>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</si>
  <si>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</si>
  <si>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</si>
  <si>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</si>
  <si>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</si>
  <si>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</si>
  <si>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</si>
  <si>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</si>
  <si>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</si>
  <si>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</si>
  <si>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</si>
  <si>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</si>
  <si>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</si>
  <si>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</si>
  <si>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</si>
  <si>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</si>
  <si>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</si>
  <si>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</si>
  <si>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</si>
  <si>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</si>
  <si>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</si>
  <si>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</si>
  <si>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</si>
  <si>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</si>
  <si>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</si>
  <si>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</si>
  <si>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</si>
  <si>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</si>
  <si>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</si>
  <si>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</si>
  <si>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</si>
  <si>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</si>
  <si>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</si>
  <si>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</si>
  <si>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</si>
  <si>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</si>
  <si>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</si>
  <si>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</si>
  <si>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</si>
  <si>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</si>
  <si>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</si>
  <si>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</si>
  <si>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</si>
  <si>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</si>
  <si>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</si>
  <si>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</si>
  <si>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</si>
  <si>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</si>
  <si>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</si>
  <si>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</si>
  <si>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</si>
  <si>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</si>
  <si>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</si>
  <si>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</si>
  <si>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</si>
  <si>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</si>
  <si>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</si>
  <si>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</si>
  <si>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</si>
  <si>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</si>
  <si>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</si>
  <si>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</si>
  <si>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</si>
  <si>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</si>
  <si>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</si>
  <si>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</si>
  <si>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</si>
  <si>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</si>
  <si>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</si>
  <si>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</si>
  <si>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</si>
  <si>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</si>
  <si>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</si>
  <si>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</si>
  <si>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</si>
  <si>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</si>
  <si>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</si>
  <si>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</si>
  <si>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</si>
  <si>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</si>
  <si>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</si>
  <si>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</si>
  <si>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</si>
  <si>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</si>
  <si>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</si>
  <si>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</si>
  <si>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</si>
  <si>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</si>
  <si>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</si>
  <si>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</si>
  <si>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</si>
  <si>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</si>
  <si>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</si>
  <si>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</si>
  <si>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</si>
  <si>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</si>
  <si>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</si>
  <si>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</si>
  <si>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</si>
  <si>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</si>
  <si>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</si>
  <si>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</si>
  <si>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</si>
  <si>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</si>
  <si>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</si>
  <si>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</si>
  <si>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</si>
  <si>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</si>
  <si>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</si>
  <si>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</si>
  <si>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</si>
  <si>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</si>
  <si>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</si>
  <si>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</si>
  <si>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</si>
  <si>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</si>
  <si>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</si>
  <si>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</si>
  <si>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</si>
  <si>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</si>
  <si>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</si>
  <si>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</si>
  <si>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</si>
  <si>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</si>
  <si>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</si>
  <si>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</si>
  <si>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</si>
  <si>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</si>
  <si>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</si>
  <si>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</si>
  <si>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</si>
  <si>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</si>
  <si>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</si>
  <si>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</si>
  <si>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</si>
  <si>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</si>
  <si>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</si>
  <si>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</si>
  <si>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</si>
  <si>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</si>
  <si>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</si>
  <si>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</si>
  <si>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</si>
  <si>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</si>
  <si>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</si>
  <si>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</si>
  <si>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</si>
  <si>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</si>
  <si>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</si>
  <si>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</si>
  <si>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</si>
  <si>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</si>
  <si>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</si>
  <si>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</si>
  <si>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</si>
  <si>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</si>
  <si>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</si>
  <si>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</si>
  <si>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</si>
  <si>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</si>
  <si>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</si>
  <si>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</si>
  <si>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</si>
  <si>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</si>
  <si>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</si>
  <si>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</si>
  <si>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</si>
  <si>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</si>
  <si>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</si>
  <si>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</si>
  <si>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</si>
  <si>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</si>
  <si>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</si>
  <si>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</si>
  <si>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</si>
  <si>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</si>
  <si>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</si>
  <si>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</si>
  <si>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</si>
  <si>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</si>
  <si>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</si>
  <si>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</si>
  <si>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</si>
  <si>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</si>
  <si>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</si>
  <si>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</si>
  <si>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</si>
  <si>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</si>
  <si>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</si>
  <si>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</si>
  <si>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</si>
  <si>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</si>
  <si>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</si>
  <si>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</si>
  <si>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</si>
  <si>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</si>
  <si>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</si>
  <si>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</si>
  <si>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</si>
  <si>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</si>
  <si>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</si>
  <si>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</si>
  <si>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</si>
  <si>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</si>
  <si>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</si>
  <si>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</si>
  <si>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</si>
  <si>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</si>
  <si>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</si>
  <si>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</si>
  <si>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</si>
  <si>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</si>
  <si>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</si>
  <si>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</si>
  <si>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</si>
  <si>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</si>
  <si>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</si>
  <si>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</si>
  <si>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</si>
  <si>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</si>
  <si>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</si>
  <si>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</si>
  <si>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</si>
  <si>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</si>
  <si>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</si>
  <si>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</si>
  <si>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</si>
  <si>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</si>
  <si>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</si>
  <si>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</si>
  <si>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</si>
  <si>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</si>
  <si>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</si>
  <si>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</si>
  <si>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</si>
  <si>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</si>
  <si>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</si>
  <si>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</si>
  <si>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</si>
  <si>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</si>
  <si>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</si>
  <si>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</si>
  <si>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</si>
  <si>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</si>
  <si>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</si>
  <si>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</si>
  <si>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</si>
  <si>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</si>
  <si>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</si>
  <si>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</si>
  <si>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</si>
  <si>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</si>
  <si>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</si>
  <si>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</si>
  <si>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</si>
  <si>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</si>
  <si>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</si>
  <si>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</si>
  <si>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</si>
  <si>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</si>
  <si>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</si>
  <si>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</si>
  <si>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</si>
  <si>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</si>
  <si>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</si>
  <si>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</si>
  <si>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</si>
  <si>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</si>
  <si>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</si>
  <si>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</si>
  <si>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</si>
  <si>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</si>
  <si>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</si>
  <si>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</si>
  <si>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</si>
  <si>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</si>
  <si>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</si>
  <si>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</si>
  <si>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</si>
  <si>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</si>
  <si>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</si>
  <si>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</si>
  <si>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</si>
  <si>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</si>
  <si>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</si>
  <si>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</si>
  <si>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</si>
  <si>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</si>
  <si>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</si>
  <si>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</si>
  <si>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</si>
  <si>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</si>
  <si>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</si>
  <si>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</si>
  <si>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</si>
  <si>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</si>
  <si>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</si>
  <si>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</si>
  <si>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</si>
  <si>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</si>
  <si>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</si>
  <si>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</si>
  <si>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</si>
  <si>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</si>
  <si>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</si>
  <si>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</si>
  <si>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</si>
  <si>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</si>
  <si>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</si>
  <si>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</si>
  <si>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</si>
  <si>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</si>
  <si>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</si>
  <si>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</si>
  <si>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</si>
  <si>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</si>
  <si>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</si>
  <si>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</si>
  <si>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</si>
  <si>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</si>
  <si>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</si>
  <si>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</si>
  <si>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</si>
  <si>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</si>
  <si>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</si>
  <si>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</si>
  <si>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</si>
  <si>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</si>
  <si>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</si>
  <si>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</si>
  <si>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</si>
  <si>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</si>
  <si>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</si>
  <si>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</si>
  <si>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</si>
  <si>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</si>
  <si>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</si>
  <si>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</si>
  <si>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</si>
  <si>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</si>
  <si>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</si>
  <si>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</si>
  <si>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</si>
  <si>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</si>
  <si>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</si>
  <si>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</si>
  <si>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</si>
  <si>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</si>
  <si>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</si>
  <si>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</si>
  <si>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</si>
  <si>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</si>
  <si>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</si>
  <si>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</si>
  <si>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</si>
  <si>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</si>
  <si>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</si>
  <si>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</si>
  <si>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</si>
  <si>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</si>
  <si>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</si>
  <si>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</si>
  <si>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</si>
  <si>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</si>
  <si>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</si>
  <si>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</si>
  <si>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</si>
  <si>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</si>
  <si>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</si>
  <si>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</si>
  <si>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</si>
  <si>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</si>
  <si>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</si>
  <si>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</si>
  <si>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</si>
  <si>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</si>
  <si>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</si>
  <si>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</si>
  <si>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</si>
  <si>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</si>
  <si>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</si>
  <si>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</si>
  <si>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</si>
  <si>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</si>
  <si>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</si>
  <si>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</si>
  <si>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</si>
  <si>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</si>
  <si>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</si>
  <si>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</si>
  <si>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</si>
  <si>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</si>
  <si>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</si>
  <si>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</si>
  <si>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</si>
  <si>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</si>
  <si>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</si>
  <si>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</si>
  <si>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</si>
  <si>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</si>
  <si>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</si>
  <si>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</si>
  <si>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</si>
  <si>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</si>
  <si>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</si>
  <si>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</si>
  <si>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</si>
  <si>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</si>
  <si>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</si>
  <si>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</si>
  <si>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</si>
  <si>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</si>
  <si>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</si>
  <si>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</si>
  <si>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</si>
  <si>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</si>
  <si>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</si>
  <si>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</si>
  <si>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</si>
  <si>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</si>
  <si>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</si>
  <si>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</si>
  <si>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</si>
  <si>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</si>
  <si>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</si>
  <si>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</si>
  <si>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</si>
  <si>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</si>
  <si>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</si>
  <si>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</si>
  <si>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</si>
  <si>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</si>
  <si>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</si>
  <si>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</si>
  <si>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</si>
  <si>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</si>
  <si>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</si>
  <si>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</si>
  <si>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</si>
  <si>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</si>
  <si>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</si>
  <si>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</si>
  <si>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</si>
  <si>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</si>
  <si>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</si>
  <si>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</si>
  <si>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</si>
  <si>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</si>
  <si>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</si>
  <si>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</si>
  <si>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</si>
  <si>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</si>
  <si>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</si>
  <si>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</si>
  <si>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</si>
  <si>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</si>
  <si>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</si>
  <si>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</si>
  <si>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</si>
  <si>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</si>
  <si>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</si>
  <si>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</si>
  <si>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</si>
  <si>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</si>
  <si>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</si>
  <si>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</si>
  <si>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</si>
  <si>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</si>
  <si>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</si>
  <si>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</si>
  <si>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</si>
  <si>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</si>
  <si>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</si>
  <si>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</si>
  <si>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</si>
  <si>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</si>
  <si>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</si>
  <si>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</si>
  <si>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</si>
  <si>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</si>
  <si>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</si>
  <si>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</si>
  <si>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</si>
  <si>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</si>
  <si>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</si>
  <si>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</si>
  <si>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</si>
  <si>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</si>
  <si>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</si>
  <si>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</si>
  <si>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</si>
  <si>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</si>
  <si>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</si>
  <si>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</si>
  <si>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</si>
  <si>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</si>
  <si>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</si>
  <si>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</si>
  <si>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</si>
  <si>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</si>
  <si>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</si>
  <si>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</si>
  <si>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</si>
  <si>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</si>
  <si>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</si>
  <si>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</si>
  <si>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</si>
  <si>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</si>
  <si>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</si>
  <si>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</si>
  <si>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</si>
  <si>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</si>
  <si>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</si>
  <si>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</si>
  <si>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</si>
  <si>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</si>
  <si>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</si>
  <si>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</si>
  <si>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</si>
  <si>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</si>
  <si>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</si>
  <si>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</si>
  <si>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</si>
  <si>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</si>
  <si>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</si>
  <si>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</si>
  <si>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</si>
  <si>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</si>
  <si>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</si>
  <si>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</si>
  <si>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</si>
  <si>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</si>
  <si>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</si>
  <si>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</si>
  <si>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</si>
  <si>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</si>
  <si>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</si>
  <si>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</si>
  <si>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</si>
  <si>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</si>
  <si>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</si>
  <si>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</si>
  <si>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</si>
  <si>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</si>
  <si>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</si>
  <si>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</si>
  <si>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</si>
  <si>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</si>
  <si>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</si>
  <si>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</si>
  <si>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</si>
  <si>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</si>
  <si>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</si>
  <si>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</si>
  <si>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</si>
  <si>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</si>
  <si>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</si>
  <si>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</si>
  <si>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</si>
  <si>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</si>
  <si>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</si>
  <si>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</si>
  <si>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</si>
  <si>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</si>
  <si>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</si>
  <si>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</si>
  <si>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</si>
  <si>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</si>
  <si>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</si>
  <si>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</si>
  <si>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</si>
  <si>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</si>
  <si>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</si>
  <si>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</si>
  <si>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</si>
  <si>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</si>
  <si>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</si>
  <si>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</si>
  <si>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</si>
  <si>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</si>
  <si>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</si>
  <si>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</si>
  <si>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</si>
  <si>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</si>
  <si>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</si>
  <si>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</si>
  <si>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</si>
  <si>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</si>
  <si>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</si>
  <si>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</si>
  <si>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</si>
  <si>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</si>
  <si>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</si>
  <si>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</si>
  <si>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</si>
  <si>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</si>
  <si>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</si>
  <si>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</si>
  <si>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</si>
  <si>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</si>
  <si>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</si>
  <si>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</si>
  <si>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</si>
  <si>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</si>
  <si>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</si>
  <si>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</si>
  <si>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</si>
  <si>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</si>
  <si>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</si>
  <si>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</si>
  <si>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</si>
  <si>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</si>
  <si>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</si>
  <si>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</si>
  <si>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</si>
  <si>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</si>
  <si>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</si>
  <si>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</si>
  <si>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</si>
  <si>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</si>
  <si>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</si>
  <si>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</si>
  <si>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</si>
  <si>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</si>
  <si>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</si>
  <si>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</si>
  <si>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</si>
  <si>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</si>
  <si>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</si>
  <si>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</si>
  <si>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</si>
  <si>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</si>
  <si>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</si>
  <si>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</si>
  <si>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</si>
  <si>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</si>
  <si>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</si>
  <si>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</si>
  <si>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</si>
  <si>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</si>
  <si>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</si>
  <si>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</si>
  <si>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</si>
  <si>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</si>
  <si>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</si>
  <si>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</si>
  <si>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</si>
  <si>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</si>
  <si>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</si>
  <si>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</si>
  <si>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</si>
  <si>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</si>
  <si>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</si>
  <si>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</si>
  <si>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</si>
  <si>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</si>
  <si>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</si>
  <si>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</si>
  <si>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</si>
  <si>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</si>
  <si>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</si>
  <si>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</si>
  <si>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</si>
  <si>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</si>
  <si>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</si>
  <si>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</si>
  <si>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</si>
  <si>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</si>
  <si>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</si>
  <si>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</si>
  <si>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</si>
  <si>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</si>
  <si>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</si>
  <si>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</si>
  <si>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</si>
  <si>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</si>
  <si>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</si>
  <si>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</si>
  <si>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</si>
  <si>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</si>
  <si>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</si>
  <si>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</si>
  <si>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</si>
  <si>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</si>
  <si>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</si>
  <si>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</si>
  <si>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</si>
  <si>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</si>
  <si>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</si>
  <si>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</si>
  <si>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</si>
  <si>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</si>
  <si>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</si>
  <si>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</si>
  <si>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</si>
  <si>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</si>
  <si>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</si>
  <si>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</si>
  <si>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</si>
  <si>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</si>
  <si>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</si>
  <si>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</si>
  <si>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</si>
  <si>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</si>
  <si>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</si>
  <si>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</si>
  <si>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</si>
  <si>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</si>
  <si>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</si>
  <si>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</si>
  <si>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</si>
  <si>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</si>
  <si>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</si>
  <si>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</si>
  <si>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</si>
  <si>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</si>
  <si>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</si>
  <si>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</si>
  <si>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</si>
  <si>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</si>
  <si>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</si>
  <si>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</si>
  <si>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</si>
  <si>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</si>
  <si>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</si>
  <si>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</si>
  <si>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</si>
  <si>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</si>
  <si>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</si>
  <si>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</si>
  <si>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</si>
  <si>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</si>
  <si>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</si>
  <si>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</si>
  <si>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</si>
  <si>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</si>
  <si>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</si>
  <si>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</si>
  <si>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</si>
  <si>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</si>
  <si>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</si>
  <si>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</si>
  <si>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</si>
  <si>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</si>
  <si>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</si>
  <si>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</si>
  <si>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</si>
  <si>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</si>
  <si>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</si>
  <si>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</si>
  <si>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</si>
  <si>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</si>
  <si>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</si>
  <si>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</si>
  <si>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</si>
  <si>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</si>
  <si>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</si>
  <si>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</si>
  <si>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</si>
  <si>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</si>
  <si>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</si>
  <si>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</si>
  <si>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</si>
  <si>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</si>
  <si>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</si>
  <si>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</si>
  <si>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</si>
  <si>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</si>
  <si>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</si>
  <si>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</si>
  <si>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</si>
  <si>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</si>
  <si>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</si>
  <si>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</si>
  <si>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</si>
  <si>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</si>
  <si>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</si>
  <si>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</si>
  <si>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</si>
  <si>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</si>
  <si>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</si>
  <si>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</si>
  <si>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</si>
  <si>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</si>
  <si>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</si>
  <si>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</si>
  <si>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</si>
  <si>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</si>
  <si>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</si>
  <si>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</si>
  <si>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</si>
  <si>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</si>
  <si>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</si>
  <si>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</si>
  <si>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</si>
  <si>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</si>
  <si>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</si>
  <si>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</si>
  <si>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</si>
  <si>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</si>
  <si>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</si>
  <si>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</si>
  <si>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</si>
  <si>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</si>
  <si>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</si>
  <si>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</si>
  <si>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</si>
  <si>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</si>
  <si>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</si>
  <si>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</si>
  <si>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</si>
  <si>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</si>
  <si>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</si>
  <si>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</si>
  <si>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</si>
  <si>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</si>
  <si>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</si>
  <si>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</si>
  <si>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</si>
  <si>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</si>
  <si>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</si>
  <si>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</si>
  <si>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</si>
  <si>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</si>
  <si>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</si>
  <si>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</si>
  <si>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</si>
  <si>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</si>
  <si>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</si>
  <si>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</si>
  <si>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</si>
  <si>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</si>
  <si>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</si>
  <si>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</si>
  <si>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</si>
  <si>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</si>
  <si>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</si>
  <si>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</si>
  <si>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</si>
  <si>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</si>
  <si>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</si>
  <si>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</si>
  <si>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</si>
  <si>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</si>
  <si>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</si>
  <si>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</si>
  <si>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</si>
  <si>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</si>
  <si>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</si>
  <si>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</si>
  <si>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</si>
  <si>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</si>
  <si>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</si>
  <si>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</si>
  <si>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</si>
  <si>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</si>
  <si>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</si>
  <si>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</si>
  <si>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</si>
  <si>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</si>
  <si>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</si>
  <si>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</si>
  <si>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</si>
  <si>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</si>
  <si>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</si>
  <si>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</si>
  <si>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</si>
  <si>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</si>
  <si>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</si>
  <si>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</si>
  <si>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</si>
  <si>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</si>
  <si>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</si>
  <si>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</si>
  <si>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</si>
  <si>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</si>
  <si>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</si>
  <si>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</si>
  <si>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</si>
  <si>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</si>
  <si>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</si>
  <si>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</si>
  <si>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</si>
  <si>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</si>
  <si>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</si>
  <si>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</si>
  <si>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</si>
  <si>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</si>
  <si>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</si>
  <si>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</si>
  <si>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</si>
  <si>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</si>
  <si>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</si>
  <si>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</si>
  <si>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</si>
  <si>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</si>
  <si>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</si>
  <si>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</si>
  <si>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</si>
  <si>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</si>
  <si>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</si>
  <si>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</si>
  <si>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</si>
  <si>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</si>
  <si>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</si>
  <si>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</si>
  <si>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</si>
  <si>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</si>
  <si>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</si>
  <si>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</si>
  <si>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</si>
  <si>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</si>
  <si>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</si>
  <si>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</si>
  <si>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</si>
  <si>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</si>
  <si>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</si>
  <si>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</si>
  <si>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</si>
  <si>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</si>
  <si>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</si>
  <si>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</si>
  <si>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</si>
  <si>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</si>
  <si>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</si>
  <si>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</si>
  <si>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</si>
  <si>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</si>
  <si>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</si>
  <si>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</si>
  <si>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</si>
  <si>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</si>
  <si>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</si>
  <si>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</si>
  <si>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</si>
  <si>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</si>
  <si>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</si>
  <si>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</si>
  <si>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</si>
  <si>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</si>
  <si>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</si>
  <si>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</si>
  <si>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</si>
  <si>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</si>
  <si>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</si>
  <si>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</si>
  <si>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</si>
  <si>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</si>
  <si>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</si>
  <si>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</si>
  <si>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</si>
  <si>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</si>
  <si>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</si>
  <si>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</si>
  <si>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</si>
  <si>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</si>
  <si>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</si>
  <si>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</si>
  <si>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</si>
  <si>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</si>
  <si>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</si>
  <si>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</si>
  <si>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</si>
  <si>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</si>
  <si>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</si>
  <si>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</si>
  <si>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</si>
  <si>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</si>
  <si>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</si>
  <si>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</si>
  <si>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</si>
  <si>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</si>
  <si>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</si>
  <si>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</si>
  <si>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</si>
  <si>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</si>
  <si>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</si>
  <si>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</si>
  <si>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</si>
  <si>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</si>
  <si>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</si>
  <si>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</si>
  <si>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</si>
  <si>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</si>
  <si>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</si>
  <si>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</si>
  <si>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</si>
  <si>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</si>
  <si>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</si>
  <si>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</si>
  <si>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</si>
  <si>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</si>
  <si>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</si>
  <si>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</si>
  <si>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</si>
  <si>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</si>
  <si>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</si>
  <si>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</si>
  <si>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</si>
  <si>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</si>
  <si>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</si>
  <si>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</si>
  <si>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</si>
  <si>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</si>
  <si>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</si>
  <si>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</si>
  <si>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</si>
  <si>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</si>
  <si>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</si>
  <si>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</si>
  <si>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</si>
  <si>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</si>
  <si>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</si>
  <si>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</si>
  <si>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</si>
  <si>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</si>
  <si>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</si>
  <si>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</si>
  <si>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</si>
  <si>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</si>
  <si>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</si>
  <si>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</si>
  <si>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</si>
  <si>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</si>
  <si>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</si>
  <si>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</si>
  <si>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</si>
  <si>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</si>
  <si>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</si>
  <si>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</si>
  <si>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</si>
  <si>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</si>
  <si>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</si>
  <si>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</si>
  <si>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</si>
  <si>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</si>
  <si>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</si>
  <si>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</si>
  <si>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</si>
  <si>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</si>
  <si>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</si>
  <si>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</si>
  <si>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</si>
  <si>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</si>
  <si>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</si>
  <si>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</si>
  <si>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</si>
  <si>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</si>
  <si>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</si>
  <si>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</si>
  <si>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</si>
  <si>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</si>
  <si>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</si>
  <si>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</si>
  <si>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</si>
  <si>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</si>
  <si>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</si>
  <si>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</si>
  <si>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</si>
  <si>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</si>
  <si>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</si>
  <si>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</si>
  <si>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</si>
  <si>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</si>
  <si>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</si>
  <si>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</si>
  <si>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</si>
  <si>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</si>
  <si>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</si>
  <si>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</si>
  <si>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</si>
  <si>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</si>
  <si>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</si>
  <si>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</si>
  <si>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</si>
  <si>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</si>
  <si>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</si>
  <si>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</si>
  <si>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</si>
  <si>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</si>
  <si>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</si>
  <si>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</si>
  <si>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</si>
  <si>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</si>
  <si>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</si>
  <si>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</si>
  <si>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</si>
  <si>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</si>
  <si>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</si>
  <si>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</si>
  <si>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</si>
  <si>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</si>
  <si>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</si>
  <si>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</si>
  <si>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</si>
  <si>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</si>
  <si>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</si>
  <si>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</si>
  <si>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</si>
  <si>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</si>
  <si>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</si>
  <si>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</si>
  <si>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</si>
  <si>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</si>
  <si>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</si>
  <si>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</si>
  <si>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</si>
  <si>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</si>
  <si>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</si>
  <si>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</si>
  <si>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</si>
  <si>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</si>
  <si>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</si>
  <si>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</si>
  <si>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</si>
  <si>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</si>
  <si>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</si>
  <si>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</si>
  <si>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</si>
  <si>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</si>
  <si>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</si>
  <si>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</si>
  <si>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</si>
  <si>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</si>
  <si>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</si>
  <si>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</si>
  <si>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</si>
  <si>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</si>
  <si>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</si>
  <si>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</si>
  <si>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</si>
  <si>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</si>
  <si>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</si>
  <si>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</si>
  <si>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</si>
  <si>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</si>
  <si>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</si>
  <si>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</si>
  <si>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</si>
  <si>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</si>
  <si>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</si>
  <si>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</si>
  <si>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</si>
  <si>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</si>
  <si>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</si>
  <si>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</si>
  <si>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</si>
  <si>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</si>
  <si>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</si>
  <si>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</si>
  <si>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</si>
  <si>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</si>
  <si>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</si>
  <si>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</si>
  <si>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</si>
  <si>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</si>
  <si>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</si>
  <si>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</si>
  <si>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</si>
  <si>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</si>
  <si>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</si>
  <si>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</si>
  <si>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</si>
  <si>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</si>
  <si>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</si>
  <si>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</si>
  <si>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</si>
  <si>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</si>
  <si>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</si>
  <si>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</si>
  <si>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</si>
  <si>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</si>
  <si>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</si>
  <si>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</si>
  <si>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</si>
  <si>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</si>
  <si>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</si>
  <si>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</si>
  <si>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</si>
  <si>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</si>
  <si>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</si>
  <si>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</si>
  <si>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</si>
  <si>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</si>
  <si>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</si>
  <si>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</si>
  <si>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</si>
  <si>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</si>
  <si>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</si>
  <si>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</si>
  <si>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</si>
  <si>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</si>
  <si>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</si>
  <si>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</si>
  <si>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</si>
  <si>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</si>
  <si>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</si>
  <si>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</si>
  <si>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</si>
  <si>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</si>
  <si>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</si>
  <si>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</si>
  <si>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</si>
  <si>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</si>
  <si>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</si>
  <si>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</si>
  <si>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</si>
  <si>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</si>
  <si>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</si>
  <si>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</si>
  <si>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</si>
  <si>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</si>
  <si>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</si>
  <si>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</si>
  <si>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</si>
  <si>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</si>
  <si>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</si>
  <si>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</si>
  <si>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</si>
  <si>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</si>
  <si>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</si>
  <si>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</si>
  <si>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</si>
  <si>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</si>
  <si>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</si>
  <si>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</si>
  <si>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</si>
  <si>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</si>
  <si>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</si>
  <si>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</si>
  <si>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</si>
  <si>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</si>
  <si>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</si>
  <si>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</si>
  <si>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</si>
  <si>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</si>
  <si>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</si>
  <si>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</si>
  <si>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</si>
  <si>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</si>
  <si>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</si>
  <si>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</si>
  <si>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</si>
  <si>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</si>
  <si>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</si>
  <si>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</si>
  <si>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</si>
  <si>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</si>
  <si>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</si>
  <si>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</si>
  <si>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</si>
  <si>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</si>
  <si>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</si>
  <si>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</si>
  <si>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</si>
  <si>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</si>
  <si>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</si>
  <si>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</si>
  <si>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</si>
  <si>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</si>
  <si>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</si>
  <si>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</si>
  <si>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</si>
  <si>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</si>
  <si>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</si>
  <si>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</si>
  <si>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</si>
  <si>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</si>
  <si>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</si>
  <si>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</si>
  <si>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</si>
  <si>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</si>
  <si>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</si>
  <si>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</si>
  <si>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</si>
  <si>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</si>
  <si>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</si>
  <si>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</si>
  <si>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</si>
  <si>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</si>
  <si>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</si>
  <si>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</si>
  <si>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</si>
  <si>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</si>
  <si>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</si>
  <si>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</si>
  <si>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</si>
  <si>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</si>
  <si>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</si>
  <si>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</si>
  <si>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</si>
  <si>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</si>
  <si>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</si>
  <si>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</si>
  <si>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</si>
  <si>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</si>
  <si>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</si>
  <si>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</si>
  <si>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</si>
  <si>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</si>
  <si>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</si>
  <si>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</si>
  <si>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</si>
  <si>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</si>
  <si>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</si>
  <si>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</si>
  <si>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</si>
  <si>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</si>
  <si>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</si>
  <si>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</si>
  <si>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</si>
  <si>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</si>
  <si>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</si>
  <si>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</si>
  <si>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</si>
  <si>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</si>
  <si>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</si>
  <si>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</si>
  <si>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</si>
  <si>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</si>
  <si>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</si>
  <si>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</si>
  <si>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</si>
  <si>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</si>
  <si>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</si>
  <si>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</si>
  <si>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</si>
  <si>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</si>
  <si>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</si>
  <si>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</si>
  <si>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</si>
  <si>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</si>
  <si>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</si>
  <si>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</si>
  <si>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</si>
  <si>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</si>
  <si>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</si>
  <si>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</si>
  <si>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</si>
  <si>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</si>
  <si>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</si>
  <si>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</si>
  <si>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</si>
  <si>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</si>
  <si>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</si>
  <si>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</si>
  <si>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</si>
  <si>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</si>
  <si>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</si>
  <si>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</si>
  <si>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</si>
  <si>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</si>
  <si>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</si>
  <si>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</si>
  <si>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</si>
  <si>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</si>
  <si>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</si>
  <si>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</si>
  <si>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</si>
  <si>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</si>
  <si>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</si>
  <si>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</si>
  <si>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</si>
  <si>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</si>
  <si>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</si>
  <si>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</si>
  <si>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</si>
  <si>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</si>
  <si>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</si>
  <si>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</si>
  <si>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</si>
  <si>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</si>
  <si>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</si>
  <si>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</si>
  <si>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</si>
  <si>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</si>
  <si>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</si>
  <si>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</si>
  <si>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</si>
  <si>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</si>
  <si>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</si>
  <si>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</si>
  <si>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</si>
  <si>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</si>
  <si>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</si>
  <si>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</si>
  <si>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</si>
  <si>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</si>
  <si>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</si>
  <si>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</si>
  <si>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</si>
  <si>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</si>
  <si>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</si>
  <si>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</si>
  <si>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</si>
  <si>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</si>
  <si>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</si>
  <si>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</si>
  <si>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</si>
  <si>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</si>
  <si>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</si>
  <si>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</si>
  <si>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</si>
  <si>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</si>
  <si>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</si>
  <si>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</si>
  <si>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</si>
  <si>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</si>
  <si>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</si>
  <si>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</si>
  <si>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</si>
  <si>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</si>
  <si>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</si>
  <si>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</si>
  <si>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</si>
  <si>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</si>
  <si>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</si>
  <si>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</si>
  <si>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</si>
  <si>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</si>
  <si>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</si>
  <si>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</si>
  <si>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</si>
  <si>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</si>
  <si>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</si>
  <si>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</si>
  <si>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</si>
  <si>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</si>
  <si>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</si>
  <si>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</si>
  <si>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</si>
  <si>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</si>
  <si>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</si>
  <si>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</si>
  <si>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</si>
  <si>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</si>
  <si>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</si>
  <si>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</si>
  <si>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</si>
  <si>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</si>
  <si>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</si>
  <si>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</si>
  <si>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</si>
  <si>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</si>
  <si>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</si>
  <si>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</si>
  <si>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</si>
  <si>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</si>
  <si>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</si>
  <si>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</si>
  <si>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</si>
  <si>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</si>
  <si>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</si>
  <si>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</si>
  <si>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</si>
  <si>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</si>
  <si>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</si>
  <si>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</si>
  <si>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</si>
  <si>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</si>
  <si>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</si>
  <si>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</si>
  <si>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</si>
  <si>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</si>
  <si>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</si>
  <si>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</si>
  <si>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</si>
  <si>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</si>
  <si>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</si>
  <si>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</si>
  <si>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</si>
  <si>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</si>
  <si>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</si>
  <si>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</si>
  <si>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</si>
  <si>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</si>
  <si>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</si>
  <si>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</si>
  <si>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</si>
  <si>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</si>
  <si>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</si>
  <si>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</si>
  <si>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</si>
  <si>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</si>
  <si>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</si>
  <si>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</si>
  <si>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</si>
  <si>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</si>
  <si>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</si>
  <si>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</si>
  <si>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</si>
  <si>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</si>
  <si>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</si>
  <si>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</si>
  <si>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</si>
  <si>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</si>
  <si>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</si>
  <si>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</si>
  <si>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</si>
  <si>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</si>
  <si>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</si>
  <si>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</si>
  <si>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</si>
  <si>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</si>
  <si>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</si>
  <si>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</si>
  <si>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</si>
  <si>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</si>
  <si>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</si>
  <si>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</si>
  <si>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</si>
  <si>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</si>
  <si>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</si>
  <si>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</si>
  <si>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</si>
  <si>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</si>
  <si>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</si>
  <si>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</si>
  <si>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</si>
  <si>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</si>
  <si>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</si>
  <si>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</si>
  <si>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</si>
  <si>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</si>
  <si>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</si>
  <si>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</si>
  <si>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</si>
  <si>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</si>
  <si>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</si>
  <si>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</si>
  <si>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</si>
  <si>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</si>
  <si>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</si>
  <si>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</si>
  <si>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</si>
  <si>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</si>
  <si>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</si>
  <si>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</si>
  <si>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</si>
  <si>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</si>
  <si>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</si>
  <si>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</si>
  <si>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</si>
  <si>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</si>
  <si>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</si>
  <si>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</si>
  <si>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</si>
  <si>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</si>
  <si>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</si>
  <si>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</si>
  <si>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</si>
  <si>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</si>
  <si>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</si>
  <si>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</si>
  <si>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</si>
  <si>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</si>
  <si>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</si>
  <si>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</si>
  <si>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</si>
  <si>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</si>
  <si>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</si>
  <si>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</si>
  <si>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</si>
  <si>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</si>
  <si>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</si>
  <si>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</si>
  <si>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</si>
  <si>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</si>
  <si>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</si>
  <si>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</si>
  <si>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</si>
  <si>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</si>
  <si>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</si>
  <si>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</si>
  <si>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</si>
  <si>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</si>
  <si>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</si>
  <si>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</si>
  <si>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</si>
  <si>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</si>
  <si>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</si>
  <si>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</si>
  <si>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</si>
  <si>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</si>
  <si>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</si>
  <si>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</si>
  <si>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</si>
  <si>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</si>
  <si>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</si>
  <si>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</si>
  <si>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</si>
  <si>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</si>
  <si>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</si>
  <si>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</si>
  <si>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</si>
  <si>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</si>
  <si>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</si>
  <si>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</si>
  <si>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</si>
  <si>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</si>
  <si>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</si>
  <si>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</si>
  <si>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</si>
  <si>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</si>
  <si>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</si>
  <si>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</si>
  <si>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</si>
  <si>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</si>
  <si>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</si>
  <si>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</si>
  <si>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</si>
  <si>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</si>
  <si>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</si>
  <si>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</si>
  <si>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</si>
  <si>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</si>
  <si>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</si>
  <si>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</si>
  <si>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</si>
  <si>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</si>
  <si>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</si>
  <si>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</si>
  <si>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</si>
  <si>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</si>
  <si>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</si>
  <si>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</si>
  <si>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</si>
  <si>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</si>
  <si>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</si>
  <si>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</si>
  <si>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</si>
  <si>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</si>
  <si>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</si>
  <si>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</si>
  <si>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</si>
  <si>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</si>
  <si>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</si>
  <si>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</si>
  <si>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</si>
  <si>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</si>
  <si>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</si>
  <si>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</si>
  <si>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</si>
  <si>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</si>
  <si>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</si>
  <si>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</si>
  <si>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</si>
  <si>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</si>
  <si>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</si>
  <si>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</si>
  <si>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</si>
  <si>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</si>
  <si>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</si>
  <si>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</si>
  <si>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</si>
  <si>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</si>
  <si>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</si>
  <si>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</si>
  <si>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</si>
  <si>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</si>
  <si>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</si>
  <si>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</si>
  <si>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</si>
  <si>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</si>
  <si>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</si>
  <si>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</si>
  <si>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</si>
  <si>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</si>
  <si>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</si>
  <si>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</si>
  <si>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</si>
  <si>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</si>
  <si>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</si>
  <si>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</si>
  <si>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</si>
  <si>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</si>
  <si>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</si>
  <si>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</si>
  <si>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</si>
  <si>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</si>
  <si>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</si>
  <si>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</si>
  <si>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</si>
  <si>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</si>
  <si>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</si>
  <si>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</si>
  <si>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</si>
  <si>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</si>
  <si>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</si>
  <si>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</si>
  <si>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</si>
  <si>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</si>
  <si>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</si>
  <si>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</si>
  <si>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</si>
  <si>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</si>
  <si>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</si>
  <si>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</si>
  <si>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</si>
  <si>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</si>
  <si>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</si>
  <si>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</si>
  <si>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</si>
  <si>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</si>
  <si>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</si>
  <si>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</si>
  <si>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</si>
  <si>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</si>
  <si>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</si>
  <si>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</si>
  <si>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</si>
  <si>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</si>
  <si>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</si>
  <si>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</si>
  <si>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</si>
  <si>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</si>
  <si>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</si>
  <si>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</si>
  <si>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</si>
  <si>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</si>
  <si>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</si>
  <si>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</si>
  <si>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</si>
  <si>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</si>
  <si>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</si>
  <si>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</si>
  <si>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</si>
  <si>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</si>
  <si>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</si>
  <si>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</si>
  <si>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</si>
  <si>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</si>
  <si>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</si>
  <si>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</si>
  <si>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</si>
  <si>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</si>
  <si>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</si>
  <si>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</si>
  <si>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</si>
  <si>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</si>
  <si>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</si>
  <si>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</si>
  <si>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</si>
  <si>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</si>
  <si>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</si>
  <si>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</si>
  <si>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</si>
  <si>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</si>
  <si>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</si>
  <si>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</si>
  <si>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</si>
  <si>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</si>
  <si>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</si>
  <si>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</si>
  <si>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</si>
  <si>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</si>
  <si>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</si>
  <si>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</si>
  <si>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</si>
  <si>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</si>
  <si>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</si>
  <si>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</si>
  <si>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</si>
  <si>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</si>
  <si>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</si>
  <si>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</si>
  <si>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</si>
  <si>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</si>
  <si>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</si>
  <si>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</si>
  <si>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</si>
  <si>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</si>
  <si>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</si>
  <si>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</si>
  <si>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</si>
  <si>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</si>
  <si>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</si>
  <si>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</si>
  <si>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</si>
  <si>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</si>
  <si>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</si>
  <si>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</si>
  <si>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</si>
  <si>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</si>
  <si>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</si>
  <si>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</si>
  <si>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</si>
  <si>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</si>
  <si>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</si>
  <si>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</si>
  <si>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</si>
  <si>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</si>
  <si>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</si>
  <si>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</si>
  <si>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</si>
  <si>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</si>
  <si>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</si>
  <si>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</si>
  <si>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</si>
  <si>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</si>
  <si>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</si>
  <si>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</si>
  <si>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</si>
  <si>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</si>
  <si>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</si>
  <si>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</si>
  <si>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</si>
  <si>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</si>
  <si>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</si>
  <si>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</si>
  <si>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</si>
  <si>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</si>
  <si>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</si>
  <si>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</si>
  <si>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</si>
  <si>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</si>
  <si>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</si>
  <si>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</si>
  <si>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</si>
  <si>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</si>
  <si>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</si>
  <si>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</si>
  <si>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</si>
  <si>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</si>
  <si>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</si>
  <si>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</si>
  <si>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</si>
  <si>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</si>
  <si>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</si>
  <si>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</si>
  <si>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</si>
  <si>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</si>
  <si>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</si>
  <si>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</si>
  <si>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</si>
  <si>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</si>
  <si>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</si>
  <si>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</si>
  <si>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</si>
  <si>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</si>
  <si>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</si>
  <si>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</si>
  <si>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</si>
  <si>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</si>
  <si>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</si>
  <si>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</si>
  <si>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</si>
  <si>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</si>
  <si>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</si>
  <si>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</si>
  <si>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</si>
  <si>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</si>
  <si>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</si>
  <si>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</si>
  <si>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</si>
  <si>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</si>
  <si>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</si>
  <si>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</si>
  <si>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</si>
  <si>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</si>
  <si>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</si>
  <si>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</si>
  <si>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</si>
  <si>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</si>
  <si>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</si>
  <si>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</si>
  <si>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</si>
  <si>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</si>
  <si>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</si>
  <si>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</si>
  <si>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</si>
  <si>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</si>
  <si>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</si>
  <si>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</si>
  <si>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</si>
  <si>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</si>
  <si>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</si>
  <si>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</si>
  <si>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</si>
  <si>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</si>
  <si>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</si>
  <si>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</si>
  <si>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</si>
  <si>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</si>
  <si>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</si>
  <si>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</si>
  <si>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</si>
  <si>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</si>
  <si>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</si>
  <si>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</si>
  <si>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</si>
  <si>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</si>
  <si>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</si>
  <si>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</si>
  <si>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</si>
  <si>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</si>
  <si>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</si>
  <si>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</si>
  <si>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</si>
  <si>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</si>
  <si>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</si>
  <si>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</si>
  <si>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</si>
  <si>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</si>
  <si>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</si>
  <si>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</si>
  <si>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</si>
  <si>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</si>
  <si>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</si>
  <si>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</si>
  <si>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</si>
  <si>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</si>
  <si>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</si>
  <si>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</si>
  <si>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</si>
  <si>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</si>
  <si>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</si>
  <si>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</si>
  <si>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</si>
  <si>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</si>
  <si>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</si>
  <si>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</si>
  <si>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</si>
  <si>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</si>
  <si>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</si>
  <si>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</si>
  <si>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</si>
  <si>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</si>
  <si>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</si>
  <si>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</si>
  <si>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</si>
  <si>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</si>
  <si>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</si>
  <si>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</si>
  <si>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</si>
  <si>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</si>
  <si>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</si>
  <si>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</si>
  <si>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</si>
  <si>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</si>
  <si>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</si>
  <si>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</si>
  <si>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</si>
  <si>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</si>
  <si>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</si>
  <si>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</si>
  <si>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</si>
  <si>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</si>
  <si>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</si>
  <si>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</si>
  <si>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</si>
  <si>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</si>
  <si>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</si>
  <si>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</si>
  <si>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</si>
  <si>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</si>
  <si>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</si>
  <si>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</si>
  <si>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</si>
  <si>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</si>
  <si>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</si>
  <si>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</si>
  <si>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</si>
  <si>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</si>
  <si>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</si>
  <si>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</si>
  <si>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</si>
  <si>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</si>
  <si>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</si>
  <si>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</si>
  <si>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</si>
  <si>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</si>
  <si>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</si>
  <si>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</si>
  <si>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</si>
  <si>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</si>
  <si>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</si>
  <si>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</si>
  <si>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</si>
  <si>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</si>
  <si>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</si>
  <si>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</si>
  <si>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</si>
  <si>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</si>
  <si>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</si>
  <si>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</si>
  <si>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</si>
  <si>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</si>
  <si>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</si>
  <si>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</si>
  <si>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</si>
  <si>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</si>
  <si>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</si>
  <si>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</si>
  <si>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</si>
  <si>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</si>
  <si>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</si>
  <si>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</si>
  <si>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</si>
  <si>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</si>
  <si>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</si>
  <si>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</si>
  <si>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</si>
  <si>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</si>
  <si>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</si>
  <si>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</si>
  <si>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</si>
  <si>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</si>
  <si>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</si>
  <si>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</si>
  <si>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</si>
  <si>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</si>
  <si>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</si>
  <si>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</si>
  <si>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</si>
  <si>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</si>
  <si>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</si>
  <si>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</si>
  <si>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</si>
  <si>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</si>
  <si>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</si>
  <si>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</si>
  <si>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</si>
  <si>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</si>
  <si>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</si>
  <si>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</si>
  <si>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</si>
  <si>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</si>
  <si>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</si>
  <si>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</si>
  <si>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</si>
  <si>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</si>
  <si>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</si>
  <si>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</si>
  <si>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</si>
  <si>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</si>
  <si>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</si>
  <si>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</si>
  <si>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</si>
  <si>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</si>
  <si>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</si>
  <si>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</si>
  <si>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</si>
  <si>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</si>
  <si>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</si>
  <si>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</si>
  <si>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</si>
  <si>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</si>
  <si>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</si>
  <si>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</si>
  <si>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</si>
  <si>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</si>
  <si>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</si>
  <si>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</si>
  <si>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</si>
  <si>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</si>
  <si>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</si>
  <si>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</si>
  <si>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</si>
  <si>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</si>
  <si>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</si>
  <si>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</si>
  <si>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</si>
  <si>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</si>
  <si>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</si>
  <si>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</si>
  <si>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</si>
  <si>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</si>
  <si>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</si>
  <si>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</si>
  <si>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</si>
  <si>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</si>
  <si>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</si>
  <si>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</si>
  <si>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</si>
  <si>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</si>
  <si>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</si>
  <si>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</si>
  <si>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</si>
  <si>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</si>
  <si>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</si>
  <si>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</si>
  <si>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</si>
  <si>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</si>
  <si>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</si>
  <si>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</si>
  <si>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</si>
  <si>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</si>
  <si>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</si>
  <si>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</si>
  <si>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</si>
  <si>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</si>
  <si>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</si>
  <si>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</si>
  <si>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</si>
  <si>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</si>
  <si>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</si>
  <si>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</si>
  <si>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</si>
  <si>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</si>
  <si>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</si>
  <si>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</si>
  <si>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</si>
  <si>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</si>
  <si>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</si>
  <si>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</si>
  <si>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</si>
  <si>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</si>
  <si>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</si>
  <si>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</si>
  <si>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</si>
  <si>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</si>
  <si>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</si>
  <si>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</si>
  <si>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</si>
  <si>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</si>
  <si>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</si>
  <si>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</si>
  <si>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</si>
  <si>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</si>
  <si>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</si>
  <si>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</si>
  <si>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</si>
  <si>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</si>
  <si>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</si>
  <si>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</si>
  <si>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</si>
  <si>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</si>
  <si>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</si>
  <si>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</si>
  <si>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</si>
  <si>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</si>
  <si>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</si>
  <si>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</si>
  <si>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</si>
  <si>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</si>
  <si>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</si>
  <si>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</si>
  <si>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</si>
  <si>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</si>
  <si>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</si>
  <si>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</si>
  <si>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</si>
  <si>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</si>
  <si>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</si>
  <si>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</si>
  <si>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</si>
  <si>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</si>
  <si>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</si>
  <si>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</si>
  <si>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</si>
  <si>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</si>
  <si>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</si>
  <si>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</si>
  <si>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</si>
  <si>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</si>
  <si>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</si>
  <si>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</si>
  <si>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</si>
  <si>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</si>
  <si>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</si>
  <si>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</si>
  <si>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</si>
  <si>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</si>
  <si>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</si>
  <si>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</si>
  <si>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</si>
  <si>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</si>
  <si>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</si>
  <si>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</si>
  <si>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</si>
  <si>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</si>
  <si>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</si>
  <si>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</si>
  <si>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</si>
  <si>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</si>
  <si>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</si>
  <si>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</si>
  <si>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</si>
  <si>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</si>
  <si>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</si>
  <si>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</si>
  <si>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</si>
  <si>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</si>
  <si>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</si>
  <si>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</si>
  <si>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</si>
  <si>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</si>
  <si>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</si>
  <si>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</si>
  <si>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</si>
  <si>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</si>
  <si>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</si>
  <si>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</si>
  <si>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</si>
  <si>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</si>
  <si>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</si>
  <si>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</si>
  <si>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</si>
  <si>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</si>
  <si>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</si>
  <si>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</si>
  <si>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</si>
  <si>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</si>
  <si>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</si>
  <si>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</si>
  <si>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</si>
  <si>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</si>
  <si>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</si>
  <si>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</si>
  <si>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</si>
  <si>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</si>
  <si>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</si>
  <si>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</si>
  <si>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</si>
  <si>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</si>
  <si>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</si>
  <si>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</si>
  <si>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</si>
  <si>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</si>
  <si>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</si>
  <si>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</si>
  <si>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</si>
  <si>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</si>
  <si>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</si>
  <si>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</si>
  <si>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</si>
  <si>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</si>
  <si>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</si>
  <si>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</si>
  <si>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</si>
  <si>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</si>
  <si>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</si>
  <si>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</si>
  <si>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</si>
  <si>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</si>
  <si>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</si>
  <si>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</si>
  <si>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</si>
  <si>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</si>
  <si>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</si>
  <si>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</si>
  <si>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</si>
  <si>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</si>
  <si>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</si>
  <si>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</si>
  <si>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</si>
  <si>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</si>
  <si>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</si>
  <si>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</si>
  <si>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</si>
  <si>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</si>
  <si>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</si>
  <si>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</si>
  <si>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</si>
  <si>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</si>
  <si>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</si>
  <si>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</si>
  <si>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</si>
  <si>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</si>
  <si>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</si>
  <si>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</si>
  <si>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</si>
  <si>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</si>
  <si>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</si>
  <si>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</si>
  <si>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</si>
  <si>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</si>
  <si>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</si>
  <si>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</si>
  <si>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</si>
  <si>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</si>
  <si>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</si>
  <si>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</si>
  <si>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</si>
  <si>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</si>
  <si>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</si>
  <si>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</si>
  <si>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</si>
  <si>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</si>
  <si>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</si>
  <si>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</si>
  <si>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</si>
  <si>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</si>
  <si>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</si>
  <si>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</si>
  <si>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</si>
  <si>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</si>
  <si>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</si>
  <si>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</si>
  <si>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</si>
  <si>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</si>
  <si>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</si>
  <si>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</si>
  <si>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</si>
  <si>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</si>
  <si>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</si>
  <si>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</si>
  <si>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</si>
  <si>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</si>
  <si>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</si>
  <si>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</si>
  <si>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</si>
  <si>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</si>
  <si>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</si>
  <si>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</si>
  <si>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</si>
  <si>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</si>
  <si>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</si>
  <si>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</si>
  <si>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</si>
  <si>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</si>
  <si>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</si>
  <si>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</si>
  <si>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</si>
  <si>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</si>
  <si>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</si>
  <si>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</si>
  <si>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</si>
  <si>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</si>
  <si>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</si>
  <si>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</si>
  <si>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</si>
  <si>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</si>
  <si>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</si>
  <si>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</si>
  <si>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</si>
  <si>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</si>
  <si>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</si>
  <si>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</si>
  <si>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</si>
  <si>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</si>
  <si>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</si>
  <si>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</si>
  <si>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</si>
  <si>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</si>
  <si>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</si>
  <si>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</si>
  <si>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</si>
  <si>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</si>
  <si>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</si>
  <si>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</si>
  <si>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</si>
  <si>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</si>
  <si>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</si>
  <si>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</si>
  <si>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</si>
  <si>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</si>
  <si>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</si>
  <si>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</si>
  <si>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</si>
  <si>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</si>
  <si>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</si>
  <si>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</si>
  <si>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</si>
  <si>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</si>
  <si>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</si>
  <si>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</si>
  <si>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</si>
  <si>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</si>
  <si>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</si>
  <si>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</si>
  <si>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</si>
  <si>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</si>
  <si>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</si>
  <si>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</si>
  <si>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</si>
  <si>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</si>
  <si>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</si>
  <si>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</si>
  <si>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</si>
  <si>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</si>
  <si>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</si>
  <si>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</si>
  <si>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</si>
  <si>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</si>
  <si>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</si>
  <si>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</si>
  <si>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</si>
  <si>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</si>
  <si>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</si>
  <si>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</si>
  <si>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</si>
  <si>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</si>
  <si>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</si>
  <si>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</si>
  <si>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</si>
  <si>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</si>
  <si>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</si>
  <si>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</si>
  <si>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</si>
  <si>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</si>
  <si>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</si>
  <si>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</si>
  <si>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</si>
  <si>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</si>
  <si>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</si>
  <si>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</si>
  <si>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</si>
  <si>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</si>
  <si>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</si>
  <si>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</si>
  <si>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</si>
  <si>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</si>
  <si>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</si>
  <si>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</si>
  <si>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</si>
  <si>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</si>
  <si>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</si>
  <si>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</si>
  <si>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</si>
  <si>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</si>
  <si>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</si>
  <si>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</si>
  <si>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</si>
  <si>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</si>
  <si>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</si>
  <si>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</si>
  <si>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</si>
  <si>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</si>
  <si>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</si>
  <si>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</si>
  <si>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</si>
  <si>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</si>
  <si>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</si>
  <si>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</si>
  <si>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</si>
  <si>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</si>
  <si>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</si>
  <si>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</si>
  <si>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</si>
  <si>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</si>
  <si>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</si>
  <si>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</si>
  <si>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</si>
  <si>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</si>
  <si>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</si>
  <si>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</si>
  <si>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</si>
  <si>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</si>
  <si>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</si>
  <si>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</si>
  <si>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</si>
  <si>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</si>
  <si>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</si>
  <si>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</si>
  <si>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</si>
  <si>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</si>
  <si>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</si>
  <si>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</si>
  <si>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</si>
  <si>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</si>
  <si>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</si>
  <si>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</si>
  <si>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</si>
  <si>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</si>
  <si>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</si>
  <si>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</si>
  <si>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</si>
  <si>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</si>
  <si>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</si>
  <si>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</si>
  <si>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</si>
  <si>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</si>
  <si>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</si>
  <si>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</si>
  <si>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</si>
  <si>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</si>
  <si>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</si>
  <si>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</si>
  <si>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</si>
  <si>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</si>
  <si>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</si>
  <si>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</si>
  <si>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</si>
  <si>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</si>
  <si>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</si>
  <si>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</si>
  <si>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</si>
  <si>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</si>
  <si>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</si>
  <si>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</si>
  <si>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</si>
  <si>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</si>
  <si>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</si>
  <si>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</si>
  <si>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</si>
  <si>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</si>
  <si>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</si>
  <si>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</si>
  <si>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</si>
  <si>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</si>
  <si>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</si>
  <si>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</si>
  <si>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</si>
  <si>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</si>
  <si>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</si>
  <si>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</si>
  <si>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</si>
  <si>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</si>
  <si>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</si>
  <si>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</si>
  <si>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</si>
  <si>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</si>
  <si>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</si>
  <si>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</si>
  <si>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</si>
  <si>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</si>
  <si>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</si>
  <si>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</si>
  <si>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</si>
  <si>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</si>
  <si>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</si>
  <si>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</si>
  <si>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</si>
  <si>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</si>
  <si>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</si>
  <si>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</si>
  <si>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</si>
  <si>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</si>
  <si>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</si>
  <si>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</si>
  <si>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</si>
  <si>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</si>
  <si>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</si>
  <si>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</si>
  <si>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</si>
  <si>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</si>
  <si>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</si>
  <si>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</si>
  <si>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</si>
  <si>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</si>
  <si>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</si>
  <si>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</si>
  <si>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</si>
  <si>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</si>
  <si>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</si>
  <si>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</si>
  <si>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</si>
  <si>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</si>
  <si>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</si>
  <si>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</si>
  <si>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</si>
  <si>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</si>
  <si>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</si>
  <si>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</si>
  <si>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</si>
  <si>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</si>
  <si>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</si>
  <si>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</si>
  <si>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</si>
  <si>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</si>
  <si>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</si>
  <si>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</si>
  <si>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</si>
  <si>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</si>
  <si>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</si>
  <si>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</si>
  <si>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</si>
  <si>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</si>
  <si>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</si>
  <si>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</si>
  <si>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</si>
  <si>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</si>
  <si>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</si>
  <si>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</si>
  <si>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</si>
  <si>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</si>
  <si>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</si>
  <si>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</si>
  <si>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</si>
  <si>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</si>
  <si>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</si>
  <si>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</si>
  <si>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</si>
  <si>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</si>
  <si>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</si>
  <si>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</si>
  <si>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</si>
  <si>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</si>
  <si>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</si>
  <si>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</si>
  <si>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</si>
  <si>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</si>
  <si>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</si>
  <si>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</si>
  <si>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</si>
  <si>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</si>
  <si>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</si>
  <si>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</si>
  <si>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</si>
  <si>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</si>
  <si>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</si>
  <si>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</si>
  <si>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</si>
  <si>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</si>
  <si>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</si>
  <si>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</si>
  <si>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</si>
  <si>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</si>
  <si>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</si>
  <si>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</si>
  <si>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</si>
  <si>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</si>
  <si>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</si>
  <si>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</si>
  <si>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</si>
  <si>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</si>
  <si>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</si>
  <si>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</si>
  <si>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</si>
  <si>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</si>
  <si>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</si>
  <si>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</si>
  <si>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</si>
  <si>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</si>
  <si>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</si>
  <si>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</si>
  <si>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</si>
  <si>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</si>
  <si>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</si>
  <si>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</si>
  <si>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</si>
  <si>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</si>
  <si>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</si>
  <si>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</si>
  <si>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</si>
  <si>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</si>
  <si>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</si>
  <si>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</si>
  <si>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</si>
  <si>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</si>
  <si>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</si>
  <si>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</si>
  <si>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</si>
  <si>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</si>
  <si>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</si>
  <si>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</si>
  <si>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</si>
  <si>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</si>
  <si>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</si>
  <si>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</si>
  <si>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</si>
  <si>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</si>
  <si>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</si>
  <si>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</si>
  <si>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</si>
  <si>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</si>
  <si>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</si>
  <si>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</si>
  <si>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</si>
  <si>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</si>
  <si>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</si>
  <si>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</si>
  <si>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</si>
  <si>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</si>
  <si>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</si>
  <si>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</si>
  <si>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</si>
  <si>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</si>
  <si>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</si>
  <si>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</si>
  <si>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</si>
  <si>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</si>
  <si>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</si>
  <si>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</si>
  <si>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</si>
  <si>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</si>
  <si>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</si>
  <si>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</si>
  <si>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</si>
  <si>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</si>
  <si>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</si>
  <si>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</si>
  <si>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</si>
  <si>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</si>
  <si>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</si>
  <si>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</si>
  <si>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</si>
  <si>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</si>
  <si>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</si>
  <si>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</si>
  <si>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</si>
  <si>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</si>
  <si>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</si>
  <si>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</si>
  <si>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</si>
  <si>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</si>
  <si>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</si>
  <si>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</si>
  <si>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</si>
  <si>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</si>
  <si>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</si>
  <si>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</si>
  <si>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</si>
  <si>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</si>
  <si>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</si>
  <si>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</si>
  <si>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</si>
  <si>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</si>
  <si>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</si>
  <si>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</si>
  <si>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</si>
  <si>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</si>
  <si>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</si>
  <si>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</si>
  <si>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</si>
  <si>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</si>
  <si>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</si>
  <si>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</si>
  <si>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</si>
  <si>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</si>
  <si>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</si>
  <si>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</si>
  <si>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</si>
  <si>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</si>
  <si>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</si>
  <si>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</si>
  <si>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</si>
  <si>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</si>
  <si>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</si>
  <si>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</si>
  <si>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</si>
  <si>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</si>
  <si>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</si>
  <si>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</si>
  <si>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</si>
  <si>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</si>
  <si>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</si>
  <si>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</si>
  <si>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</si>
  <si>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</si>
  <si>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</si>
  <si>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</si>
  <si>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</si>
  <si>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</si>
  <si>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</si>
  <si>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</si>
  <si>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</si>
  <si>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</si>
  <si>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</si>
  <si>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</si>
  <si>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</si>
  <si>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</si>
  <si>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</si>
  <si>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</si>
  <si>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</si>
  <si>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</si>
  <si>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</si>
  <si>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</si>
  <si>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</si>
  <si>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</si>
  <si>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</si>
  <si>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</si>
  <si>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</si>
  <si>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</si>
  <si>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</si>
  <si>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</si>
  <si>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</si>
  <si>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</si>
  <si>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</si>
  <si>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</si>
  <si>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</si>
  <si>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</si>
  <si>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</si>
  <si>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</si>
  <si>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</si>
  <si>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</si>
  <si>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</si>
  <si>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</si>
  <si>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</si>
  <si>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</si>
  <si>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</si>
  <si>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</si>
  <si>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</si>
  <si>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</si>
  <si>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</si>
  <si>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</si>
  <si>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</si>
  <si>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</si>
  <si>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</si>
  <si>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</si>
  <si>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</si>
  <si>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</si>
  <si>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</si>
  <si>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</si>
  <si>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</si>
  <si>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</si>
  <si>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</si>
  <si>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</si>
  <si>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</si>
  <si>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</si>
  <si>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</si>
  <si>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</si>
  <si>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</si>
  <si>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</si>
  <si>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</si>
  <si>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</si>
  <si>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</si>
  <si>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</si>
  <si>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</si>
  <si>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</si>
  <si>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</si>
  <si>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</si>
  <si>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</si>
  <si>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</si>
  <si>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</si>
  <si>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</si>
  <si>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</si>
  <si>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</si>
  <si>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</si>
  <si>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</si>
  <si>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</si>
  <si>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</si>
  <si>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</si>
  <si>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</si>
  <si>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</si>
  <si>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</si>
  <si>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</si>
  <si>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</si>
  <si>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</si>
  <si>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</si>
  <si>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</si>
  <si>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</si>
  <si>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</si>
  <si>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</si>
  <si>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</si>
  <si>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</si>
  <si>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</si>
  <si>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</si>
  <si>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</si>
  <si>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</si>
  <si>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</si>
  <si>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</si>
  <si>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</si>
  <si>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</si>
  <si>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</si>
  <si>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</si>
  <si>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</si>
  <si>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</si>
  <si>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</si>
  <si>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</si>
  <si>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</si>
  <si>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</si>
  <si>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</si>
  <si>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</si>
  <si>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</si>
  <si>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</si>
  <si>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</si>
  <si>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</si>
  <si>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</si>
  <si>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</si>
  <si>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</si>
  <si>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</si>
  <si>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</si>
  <si>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</si>
  <si>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</si>
  <si>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</si>
  <si>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</si>
  <si>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</si>
  <si>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</si>
  <si>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</si>
  <si>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</si>
  <si>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</si>
  <si>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</si>
  <si>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</si>
  <si>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</si>
  <si>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</si>
  <si>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</si>
  <si>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</si>
  <si>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</si>
  <si>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</si>
  <si>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</si>
  <si>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</si>
  <si>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</si>
  <si>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</si>
  <si>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</si>
  <si>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</si>
  <si>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</si>
  <si>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</si>
  <si>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</si>
  <si>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</si>
  <si>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</si>
  <si>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</si>
  <si>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</si>
  <si>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</si>
  <si>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</si>
  <si>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</si>
  <si>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</si>
  <si>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</si>
  <si>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</si>
  <si>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</si>
  <si>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</si>
  <si>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</si>
  <si>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</si>
  <si>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</si>
  <si>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</si>
  <si>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</si>
  <si>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</si>
  <si>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</si>
  <si>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</si>
  <si>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</si>
  <si>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</si>
  <si>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</si>
  <si>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</si>
  <si>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</si>
  <si>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</si>
  <si>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</si>
  <si>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</si>
  <si>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</si>
  <si>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</si>
  <si>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</si>
  <si>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</si>
  <si>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</si>
  <si>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</si>
  <si>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</si>
  <si>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</si>
  <si>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</si>
  <si>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</si>
  <si>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</si>
  <si>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</si>
  <si>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</si>
  <si>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</si>
  <si>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</si>
  <si>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</si>
  <si>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</si>
  <si>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</si>
  <si>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</si>
  <si>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</si>
  <si>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</si>
  <si>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</si>
  <si>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</si>
  <si>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</si>
  <si>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</si>
  <si>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</si>
  <si>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</si>
  <si>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</si>
  <si>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</si>
  <si>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</si>
  <si>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</si>
  <si>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</si>
  <si>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</si>
  <si>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</si>
  <si>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</si>
  <si>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</si>
  <si>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</si>
  <si>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</si>
  <si>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</si>
  <si>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</si>
  <si>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</si>
  <si>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</si>
  <si>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</si>
  <si>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</si>
  <si>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</si>
  <si>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</si>
  <si>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</si>
  <si>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</si>
  <si>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</si>
  <si>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</si>
  <si>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</si>
  <si>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</si>
  <si>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</si>
  <si>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</si>
  <si>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</si>
  <si>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</si>
  <si>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</si>
  <si>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</si>
  <si>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</si>
  <si>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</si>
  <si>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</si>
  <si>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</si>
  <si>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</si>
  <si>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</si>
  <si>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</si>
  <si>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</si>
  <si>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</si>
  <si>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</si>
  <si>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</si>
  <si>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</si>
  <si>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</si>
  <si>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</si>
  <si>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</si>
  <si>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</si>
  <si>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</si>
  <si>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</si>
  <si>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</si>
  <si>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</si>
  <si>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</si>
  <si>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</si>
  <si>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</si>
  <si>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</si>
  <si>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</si>
  <si>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</si>
  <si>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</si>
  <si>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</si>
  <si>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</si>
  <si>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</si>
  <si>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</si>
  <si>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</si>
  <si>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</si>
  <si>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</si>
  <si>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</si>
  <si>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</si>
  <si>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</si>
  <si>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</si>
  <si>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</si>
  <si>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</si>
  <si>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</si>
  <si>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</si>
  <si>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</si>
  <si>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</si>
  <si>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</si>
  <si>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</si>
  <si>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</si>
  <si>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</si>
  <si>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</si>
  <si>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</si>
  <si>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</si>
  <si>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</si>
  <si>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</si>
  <si>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</si>
  <si>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</si>
  <si>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</si>
  <si>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</si>
  <si>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</si>
  <si>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</si>
  <si>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</si>
  <si>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</si>
  <si>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</si>
  <si>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</si>
  <si>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</si>
  <si>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</si>
  <si>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</si>
  <si>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</si>
  <si>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</si>
  <si>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</si>
  <si>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</si>
  <si>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</si>
  <si>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</si>
  <si>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</si>
  <si>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</si>
  <si>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</si>
  <si>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</si>
  <si>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</si>
  <si>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</si>
  <si>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</si>
  <si>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</si>
  <si>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</si>
  <si>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</si>
  <si>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</si>
  <si>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</si>
  <si>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</si>
  <si>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</si>
  <si>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</si>
  <si>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</si>
  <si>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</si>
  <si>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</si>
  <si>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</si>
  <si>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</si>
  <si>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</si>
  <si>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</si>
  <si>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</si>
  <si>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</si>
  <si>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</si>
  <si>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</si>
  <si>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</si>
  <si>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</si>
  <si>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</si>
  <si>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</si>
  <si>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</si>
  <si>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</si>
  <si>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</si>
  <si>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</si>
  <si>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</si>
  <si>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</si>
  <si>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</si>
  <si>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</si>
  <si>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</si>
  <si>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</si>
  <si>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</si>
  <si>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</si>
  <si>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</si>
  <si>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</si>
  <si>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</si>
  <si>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</si>
  <si>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</si>
  <si>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</si>
  <si>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</si>
  <si>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</si>
  <si>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</si>
  <si>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</si>
  <si>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</si>
  <si>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</si>
  <si>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</si>
  <si>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</si>
  <si>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</si>
  <si>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</si>
  <si>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</si>
  <si>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</si>
  <si>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</si>
  <si>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</si>
  <si>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</si>
  <si>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</si>
  <si>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</si>
  <si>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</si>
  <si>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</si>
  <si>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</si>
  <si>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</si>
  <si>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</si>
  <si>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</si>
  <si>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</si>
  <si>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</si>
  <si>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</si>
  <si>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</si>
  <si>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</si>
  <si>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</si>
  <si>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</si>
  <si>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</si>
  <si>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</si>
  <si>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</si>
  <si>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</si>
  <si>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</si>
  <si>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</si>
  <si>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</si>
  <si>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</si>
  <si>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</si>
  <si>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</si>
  <si>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</si>
  <si>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</si>
  <si>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</si>
  <si>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</si>
  <si>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</si>
  <si>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</si>
  <si>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</si>
  <si>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</si>
  <si>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</si>
  <si>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</si>
  <si>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</si>
  <si>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</si>
  <si>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</si>
  <si>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</si>
  <si>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</si>
  <si>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</si>
  <si>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</si>
  <si>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</si>
  <si>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</si>
  <si>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</si>
  <si>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</si>
  <si>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</si>
  <si>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</si>
  <si>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</si>
  <si>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</si>
  <si>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</si>
  <si>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</si>
  <si>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</si>
  <si>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</si>
  <si>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</si>
  <si>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</si>
  <si>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</si>
  <si>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</si>
  <si>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</si>
  <si>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</si>
  <si>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</si>
  <si>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</si>
  <si>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</si>
  <si>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</si>
  <si>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</si>
  <si>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</si>
  <si>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</si>
  <si>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</si>
  <si>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</si>
  <si>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</si>
  <si>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</si>
  <si>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</si>
  <si>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</si>
  <si>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</si>
  <si>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</si>
  <si>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</si>
  <si>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</si>
  <si>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</si>
  <si>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</si>
  <si>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</si>
  <si>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</si>
  <si>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</si>
  <si>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</si>
  <si>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</si>
  <si>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</si>
  <si>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</si>
  <si>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</si>
  <si>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</si>
  <si>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</si>
  <si>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</si>
  <si>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</si>
  <si>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</si>
  <si>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</si>
  <si>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</si>
  <si>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</si>
  <si>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</si>
  <si>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</si>
  <si>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</si>
  <si>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</si>
  <si>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</si>
  <si>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</si>
  <si>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</si>
  <si>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</si>
  <si>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</si>
  <si>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</si>
  <si>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</si>
  <si>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</si>
  <si>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</si>
  <si>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</si>
  <si>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</si>
  <si>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</si>
  <si>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</si>
  <si>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</si>
  <si>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</si>
  <si>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</si>
  <si>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</si>
  <si>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</si>
  <si>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</si>
  <si>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</si>
  <si>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</si>
  <si>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</si>
  <si>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</si>
  <si>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</si>
  <si>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</si>
  <si>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</si>
  <si>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</si>
  <si>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</si>
  <si>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</si>
  <si>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</si>
  <si>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</si>
  <si>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</si>
  <si>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</si>
  <si>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</si>
  <si>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</si>
  <si>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</si>
  <si>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</si>
  <si>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</si>
  <si>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</si>
  <si>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</si>
  <si>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</si>
  <si>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</si>
  <si>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</si>
  <si>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</si>
  <si>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</si>
  <si>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</si>
  <si>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</si>
  <si>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</si>
  <si>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</si>
  <si>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</si>
  <si>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</si>
  <si>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</si>
  <si>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</si>
  <si>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</si>
  <si>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</si>
  <si>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</si>
  <si>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</si>
  <si>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</si>
  <si>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</si>
  <si>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</si>
  <si>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</si>
  <si>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</si>
  <si>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</si>
  <si>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</si>
  <si>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</si>
  <si>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</si>
  <si>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</si>
  <si>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</si>
  <si>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</si>
  <si>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</si>
  <si>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</si>
  <si>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</si>
  <si>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</si>
  <si>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</si>
  <si>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</si>
  <si>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</si>
  <si>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</si>
  <si>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</si>
  <si>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</si>
  <si>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</si>
  <si>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</si>
  <si>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</si>
  <si>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</si>
  <si>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</si>
  <si>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</si>
  <si>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</si>
  <si>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</si>
  <si>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</si>
  <si>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</si>
  <si>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</si>
  <si>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</si>
  <si>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</si>
  <si>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</si>
  <si>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</si>
  <si>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</si>
  <si>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</si>
  <si>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</si>
  <si>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</si>
  <si>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</si>
  <si>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</si>
  <si>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</si>
  <si>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</si>
  <si>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</si>
  <si>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</si>
  <si>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</si>
  <si>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</si>
  <si>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</si>
  <si>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</si>
  <si>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</si>
  <si>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</si>
  <si>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</si>
  <si>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</si>
  <si>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</si>
  <si>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</si>
  <si>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</si>
  <si>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</si>
  <si>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</si>
  <si>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</si>
  <si>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</si>
  <si>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</si>
  <si>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</si>
  <si>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</si>
  <si>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</si>
  <si>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</si>
  <si>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</si>
  <si>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</si>
  <si>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</si>
  <si>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</si>
  <si>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</si>
  <si>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</si>
  <si>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</si>
  <si>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</si>
  <si>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</si>
  <si>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</si>
  <si>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</si>
  <si>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</si>
  <si>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</si>
  <si>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</si>
  <si>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</si>
  <si>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</si>
  <si>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</si>
  <si>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</si>
  <si>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</si>
  <si>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</si>
  <si>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</si>
  <si>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</si>
  <si>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</si>
  <si>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</si>
  <si>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</si>
  <si>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</si>
  <si>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</si>
  <si>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</si>
  <si>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</si>
  <si>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</si>
  <si>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</si>
  <si>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</si>
  <si>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</si>
  <si>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</si>
  <si>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</si>
  <si>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</si>
  <si>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</si>
  <si>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</si>
  <si>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</si>
  <si>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</si>
  <si>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</si>
  <si>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</si>
  <si>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</si>
  <si>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</si>
  <si>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</si>
  <si>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</si>
  <si>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</si>
  <si>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</si>
  <si>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</si>
  <si>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</si>
  <si>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</si>
  <si>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</si>
  <si>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</si>
  <si>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</si>
  <si>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</si>
  <si>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</si>
  <si>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</si>
  <si>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</si>
  <si>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</si>
  <si>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</si>
  <si>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</si>
  <si>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</si>
  <si>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</si>
  <si>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</si>
  <si>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</si>
  <si>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</si>
  <si>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</si>
  <si>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</si>
  <si>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</si>
  <si>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</si>
  <si>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</si>
  <si>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</si>
  <si>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</si>
  <si>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</si>
  <si>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</si>
  <si>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</si>
  <si>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</si>
  <si>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</si>
  <si>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</si>
  <si>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</si>
  <si>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</si>
  <si>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</si>
  <si>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</si>
  <si>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</si>
  <si>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</si>
  <si>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</si>
  <si>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</si>
  <si>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</si>
  <si>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</si>
  <si>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</si>
  <si>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</si>
  <si>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</si>
  <si>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</si>
  <si>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</si>
  <si>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</si>
  <si>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</si>
  <si>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</si>
  <si>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</si>
  <si>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</si>
  <si>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</si>
  <si>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</si>
  <si>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</si>
  <si>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</si>
  <si>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</si>
  <si>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</si>
  <si>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</si>
  <si>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</si>
  <si>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</si>
  <si>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</si>
  <si>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</si>
  <si>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</si>
  <si>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</si>
  <si>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</si>
  <si>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</si>
  <si>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</si>
  <si>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</si>
  <si>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</si>
  <si>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</si>
  <si>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</si>
  <si>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</si>
  <si>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</si>
  <si>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</si>
  <si>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</si>
  <si>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</si>
  <si>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</si>
  <si>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</si>
  <si>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</si>
  <si>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</si>
  <si>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</si>
  <si>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</si>
  <si>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</si>
  <si>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</si>
  <si>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</si>
  <si>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</si>
  <si>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</si>
  <si>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</si>
  <si>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</si>
  <si>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</si>
  <si>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</si>
  <si>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</si>
  <si>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</si>
  <si>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</si>
  <si>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</si>
  <si>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</si>
  <si>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</si>
  <si>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</si>
  <si>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</si>
  <si>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</si>
  <si>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</si>
  <si>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</si>
  <si>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</si>
  <si>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</si>
  <si>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</si>
  <si>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</si>
  <si>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</si>
  <si>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</si>
  <si>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</si>
  <si>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</si>
  <si>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</si>
  <si>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</si>
  <si>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</si>
  <si>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</si>
  <si>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</si>
  <si>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</si>
  <si>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</si>
  <si>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</si>
  <si>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</si>
  <si>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</si>
  <si>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</si>
  <si>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</si>
  <si>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</si>
  <si>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</si>
  <si>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</si>
  <si>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</si>
  <si>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</si>
  <si>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</si>
  <si>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</si>
  <si>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</si>
  <si>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</si>
  <si>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</si>
  <si>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</si>
  <si>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</si>
  <si>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</si>
  <si>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</si>
  <si>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</si>
  <si>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</si>
  <si>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</si>
  <si>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</si>
  <si>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</si>
  <si>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</si>
  <si>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</si>
  <si>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</si>
  <si>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</si>
  <si>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</si>
  <si>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</si>
  <si>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</si>
  <si>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</si>
  <si>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</si>
  <si>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</si>
  <si>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</si>
  <si>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</si>
  <si>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</si>
  <si>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</si>
  <si>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</si>
  <si>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</si>
  <si>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</si>
  <si>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</si>
  <si>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</si>
  <si>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</si>
  <si>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</si>
  <si>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</si>
  <si>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</si>
  <si>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</si>
  <si>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</si>
  <si>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</si>
  <si>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</si>
  <si>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</si>
  <si>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</si>
  <si>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</si>
  <si>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</si>
  <si>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</si>
  <si>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</si>
  <si>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</si>
  <si>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</si>
  <si>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</si>
  <si>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</si>
  <si>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</si>
  <si>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</si>
  <si>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</si>
  <si>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</si>
  <si>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</si>
  <si>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</si>
  <si>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</si>
  <si>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</si>
  <si>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</si>
  <si>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</si>
  <si>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</si>
  <si>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</si>
  <si>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</si>
  <si>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</si>
  <si>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</si>
  <si>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</si>
  <si>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</si>
  <si>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</si>
  <si>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</si>
  <si>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</si>
  <si>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</si>
  <si>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</si>
  <si>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</si>
  <si>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</si>
  <si>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</si>
  <si>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</si>
  <si>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</si>
  <si>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</si>
  <si>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</si>
  <si>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</si>
  <si>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</si>
  <si>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</si>
  <si>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</si>
  <si>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</si>
  <si>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</si>
  <si>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</si>
  <si>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</si>
  <si>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</si>
  <si>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</si>
  <si>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</si>
  <si>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</si>
  <si>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</si>
  <si>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</si>
  <si>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</si>
  <si>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</si>
  <si>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</si>
  <si>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</si>
  <si>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</si>
  <si>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</si>
  <si>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</si>
  <si>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</si>
  <si>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</si>
  <si>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</si>
  <si>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</si>
  <si>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</si>
  <si>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</si>
  <si>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</si>
  <si>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</si>
  <si>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</si>
  <si>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</si>
  <si>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</si>
  <si>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</si>
  <si>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</si>
  <si>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</si>
  <si>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</si>
  <si>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</si>
  <si>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</si>
  <si>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</si>
  <si>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</si>
  <si>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</si>
  <si>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</si>
  <si>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</si>
  <si>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</si>
  <si>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</si>
  <si>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</si>
  <si>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</si>
  <si>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</si>
  <si>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</si>
  <si>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</si>
  <si>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</si>
  <si>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</si>
  <si>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</si>
  <si>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</si>
  <si>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</si>
  <si>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</si>
  <si>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</si>
  <si>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</si>
  <si>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</si>
  <si>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</si>
  <si>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</si>
  <si>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</si>
  <si>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</si>
  <si>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</si>
  <si>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</si>
  <si>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</si>
  <si>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</si>
  <si>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</si>
  <si>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</si>
  <si>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</si>
  <si>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</si>
  <si>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</si>
  <si>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</si>
  <si>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</si>
  <si>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</si>
  <si>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</si>
  <si>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</si>
  <si>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</si>
  <si>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</si>
  <si>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</si>
  <si>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</si>
  <si>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</si>
  <si>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</si>
  <si>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</si>
  <si>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</si>
  <si>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</si>
  <si>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</si>
  <si>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</si>
  <si>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</si>
  <si>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</si>
  <si>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</si>
  <si>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</si>
  <si>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</si>
  <si>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</si>
  <si>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</si>
  <si>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</si>
  <si>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</si>
  <si>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</si>
  <si>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</si>
  <si>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</si>
  <si>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</si>
  <si>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</si>
  <si>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</si>
  <si>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</si>
  <si>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</si>
  <si>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</si>
  <si>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</si>
  <si>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</si>
  <si>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</si>
  <si>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</si>
  <si>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</si>
  <si>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</si>
  <si>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</si>
  <si>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</si>
  <si>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</si>
  <si>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</si>
  <si>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</si>
  <si>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</si>
  <si>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</si>
  <si>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</si>
  <si>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</si>
  <si>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</si>
  <si>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</si>
  <si>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</si>
  <si>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</si>
  <si>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</si>
  <si>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</si>
  <si>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</si>
  <si>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</si>
  <si>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</si>
  <si>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</si>
  <si>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</si>
  <si>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</si>
  <si>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</si>
  <si>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</si>
  <si>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</si>
  <si>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</si>
  <si>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</si>
  <si>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</si>
  <si>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</si>
  <si>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</si>
  <si>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</si>
  <si>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</si>
  <si>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</si>
  <si>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</si>
  <si>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</si>
  <si>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</si>
  <si>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</si>
  <si>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</si>
  <si>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</si>
  <si>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</si>
  <si>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</si>
  <si>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</si>
  <si>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</si>
  <si>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</si>
  <si>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</si>
  <si>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</si>
  <si>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</si>
  <si>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</si>
  <si>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</si>
  <si>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</si>
  <si>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</si>
  <si>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</si>
  <si>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</si>
  <si>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</si>
  <si>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</si>
  <si>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</si>
  <si>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</si>
  <si>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</si>
  <si>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</si>
  <si>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</si>
  <si>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</si>
  <si>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</si>
  <si>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</si>
  <si>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</si>
  <si>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</si>
  <si>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</si>
  <si>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</si>
  <si>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</si>
  <si>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</si>
  <si>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</si>
  <si>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</si>
  <si>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</si>
  <si>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</si>
  <si>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</si>
  <si>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</si>
  <si>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</si>
  <si>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</si>
  <si>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</si>
  <si>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</si>
  <si>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</si>
  <si>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</si>
  <si>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</si>
  <si>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</si>
  <si>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</si>
  <si>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</si>
  <si>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</si>
  <si>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</si>
  <si>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</si>
  <si>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</si>
  <si>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</si>
  <si>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</si>
  <si>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</si>
  <si>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</si>
  <si>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</si>
  <si>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</si>
  <si>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</si>
  <si>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</si>
  <si>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</si>
  <si>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</si>
  <si>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</si>
  <si>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</si>
  <si>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</si>
  <si>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</si>
  <si>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</si>
  <si>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</si>
  <si>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</si>
  <si>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</si>
  <si>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</si>
  <si>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</si>
  <si>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</si>
  <si>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</si>
  <si>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</si>
  <si>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</si>
  <si>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</si>
  <si>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</si>
  <si>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</si>
  <si>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</si>
  <si>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</si>
  <si>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</si>
  <si>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</si>
  <si>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</si>
  <si>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</si>
  <si>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</si>
  <si>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</si>
  <si>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</si>
  <si>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</si>
  <si>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</si>
  <si>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</si>
  <si>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</si>
  <si>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</si>
  <si>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</si>
  <si>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</si>
  <si>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</si>
  <si>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</si>
  <si>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</si>
  <si>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</si>
  <si>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</si>
  <si>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</si>
  <si>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</si>
  <si>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</si>
  <si>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</si>
  <si>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</si>
  <si>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</si>
  <si>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</si>
  <si>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</si>
  <si>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</si>
  <si>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</si>
  <si>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</si>
  <si>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</si>
  <si>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</si>
  <si>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</si>
  <si>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</si>
  <si>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</si>
  <si>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</si>
  <si>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</si>
  <si>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</si>
  <si>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</si>
  <si>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</si>
  <si>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</si>
  <si>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</si>
  <si>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</si>
  <si>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</si>
  <si>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</si>
  <si>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</si>
  <si>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</si>
  <si>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</si>
  <si>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</si>
  <si>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</si>
  <si>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</si>
  <si>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</si>
  <si>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</si>
  <si>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</si>
  <si>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</si>
  <si>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</si>
  <si>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</si>
  <si>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</si>
  <si>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</si>
  <si>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</si>
  <si>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</si>
  <si>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</si>
  <si>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</si>
  <si>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</si>
  <si>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</si>
  <si>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</si>
  <si>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</si>
  <si>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</si>
  <si>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</si>
  <si>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</si>
  <si>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</si>
  <si>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</si>
  <si>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</si>
  <si>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</si>
  <si>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</si>
  <si>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</si>
  <si>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</si>
  <si>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</si>
  <si>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</si>
  <si>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</si>
  <si>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</si>
  <si>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</si>
  <si>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</si>
  <si>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</si>
  <si>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</si>
  <si>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</si>
  <si>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</si>
  <si>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</si>
  <si>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</si>
  <si>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</si>
  <si>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</si>
  <si>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</si>
  <si>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</si>
  <si>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</si>
  <si>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</si>
  <si>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</si>
  <si>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</si>
  <si>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</si>
  <si>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</si>
  <si>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</si>
  <si>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</si>
  <si>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</si>
  <si>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</si>
  <si>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</si>
  <si>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</si>
  <si>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</si>
  <si>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</si>
  <si>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</si>
  <si>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</si>
  <si>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</si>
  <si>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</si>
  <si>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</si>
  <si>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</si>
  <si>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</si>
  <si>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</si>
  <si>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</si>
  <si>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</si>
  <si>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</si>
  <si>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</si>
  <si>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</si>
  <si>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</si>
  <si>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</si>
  <si>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</si>
  <si>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</si>
  <si>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</si>
  <si>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</si>
  <si>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</si>
  <si>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</si>
  <si>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</si>
  <si>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</si>
  <si>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</si>
  <si>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</si>
  <si>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</si>
  <si>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</si>
  <si>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</si>
  <si>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</si>
  <si>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</si>
  <si>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</si>
  <si>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</si>
  <si>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</si>
  <si>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</si>
  <si>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</si>
  <si>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</si>
  <si>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</si>
  <si>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</si>
  <si>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</si>
  <si>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</si>
  <si>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</si>
  <si>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</si>
  <si>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</si>
  <si>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</si>
  <si>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</si>
  <si>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</si>
  <si>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</si>
  <si>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</si>
  <si>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</si>
  <si>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</si>
  <si>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</si>
  <si>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</si>
  <si>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</si>
  <si>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</si>
  <si>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</si>
  <si>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</si>
  <si>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</si>
  <si>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</si>
  <si>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</si>
  <si>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</si>
  <si>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</si>
  <si>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</si>
  <si>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</si>
  <si>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</si>
  <si>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</si>
  <si>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</si>
  <si>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</si>
  <si>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</si>
  <si>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</si>
  <si>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</si>
  <si>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</si>
  <si>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</si>
  <si>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</si>
  <si>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</si>
  <si>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</si>
  <si>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</si>
  <si>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</si>
  <si>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</si>
  <si>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</si>
  <si>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</si>
  <si>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</si>
  <si>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</si>
  <si>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</si>
  <si>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</si>
  <si>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</si>
  <si>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</si>
  <si>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</si>
  <si>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</si>
  <si>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</si>
  <si>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</si>
  <si>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</si>
  <si>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</si>
  <si>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</si>
  <si>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</si>
  <si>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</si>
  <si>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</si>
  <si>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</si>
  <si>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</si>
  <si>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</si>
  <si>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</si>
  <si>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</si>
  <si>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</si>
  <si>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</si>
  <si>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</si>
  <si>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</si>
  <si>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</si>
  <si>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</si>
  <si>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</si>
  <si>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</si>
  <si>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</si>
  <si>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</si>
  <si>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</si>
  <si>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</si>
  <si>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</si>
  <si>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</si>
  <si>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</si>
  <si>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</si>
  <si>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</si>
  <si>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</si>
  <si>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</si>
  <si>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</si>
  <si>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</si>
  <si>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</si>
  <si>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</si>
  <si>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</si>
  <si>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</si>
  <si>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</si>
  <si>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</si>
  <si>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</si>
  <si>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</si>
  <si>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</si>
  <si>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</si>
  <si>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</si>
  <si>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</si>
  <si>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</si>
  <si>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</si>
  <si>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</si>
  <si>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</si>
  <si>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</si>
  <si>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</si>
  <si>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</si>
  <si>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</si>
  <si>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</si>
  <si>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</si>
  <si>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</si>
  <si>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</si>
  <si>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</si>
  <si>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</si>
  <si>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</si>
  <si>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</si>
  <si>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</si>
  <si>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</si>
  <si>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</si>
  <si>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</si>
  <si>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</si>
  <si>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</si>
  <si>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</si>
  <si>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</si>
  <si>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</si>
  <si>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</si>
  <si>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</si>
  <si>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</si>
  <si>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</si>
  <si>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</si>
  <si>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</si>
  <si>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</si>
  <si>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</si>
  <si>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</si>
  <si>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</si>
  <si>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</si>
  <si>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</si>
  <si>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</si>
  <si>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</si>
  <si>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</si>
  <si>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</si>
  <si>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</si>
  <si>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</si>
  <si>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</si>
  <si>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</si>
  <si>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</si>
  <si>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</si>
  <si>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</si>
  <si>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</si>
  <si>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</si>
  <si>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</si>
  <si>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</si>
  <si>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</si>
  <si>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</si>
  <si>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</si>
  <si>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</si>
  <si>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</si>
  <si>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</si>
  <si>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</si>
  <si>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</si>
  <si>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</si>
  <si>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</si>
  <si>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</si>
  <si>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</si>
  <si>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</si>
  <si>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</si>
  <si>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</si>
  <si>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</si>
  <si>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</si>
  <si>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</si>
  <si>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</si>
  <si>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</si>
  <si>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</si>
  <si>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</si>
  <si>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</si>
  <si>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</si>
  <si>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</si>
  <si>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</si>
  <si>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</si>
  <si>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</si>
  <si>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</si>
  <si>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</si>
  <si>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</si>
  <si>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</si>
  <si>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</si>
  <si>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</si>
  <si>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</si>
  <si>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</si>
  <si>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</si>
  <si>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</si>
  <si>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</si>
  <si>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</si>
  <si>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</si>
  <si>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</si>
  <si>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</si>
  <si>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</si>
  <si>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</si>
  <si>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</si>
  <si>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</si>
  <si>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</si>
  <si>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</si>
  <si>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</si>
  <si>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</si>
  <si>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</si>
  <si>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</si>
  <si>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</si>
  <si>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</si>
  <si>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</si>
  <si>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</si>
  <si>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</si>
  <si>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</si>
  <si>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</si>
  <si>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</si>
  <si>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</si>
  <si>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</si>
  <si>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</si>
  <si>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</si>
  <si>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</si>
  <si>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</si>
  <si>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</si>
  <si>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</si>
  <si>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</si>
  <si>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</si>
  <si>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</si>
  <si>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</si>
  <si>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</si>
  <si>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</si>
  <si>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</si>
  <si>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</si>
  <si>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</si>
  <si>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</si>
  <si>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</si>
  <si>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</si>
  <si>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</si>
  <si>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</si>
  <si>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</si>
  <si>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</si>
  <si>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</si>
  <si>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</si>
  <si>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</si>
  <si>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</si>
  <si>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</si>
  <si>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</si>
  <si>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</si>
  <si>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</si>
  <si>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</si>
  <si>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</si>
  <si>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</si>
  <si>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</si>
  <si>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</si>
  <si>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</si>
  <si>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</si>
  <si>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</si>
  <si>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</si>
  <si>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</si>
  <si>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</si>
  <si>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</si>
  <si>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</si>
  <si>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</si>
  <si>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</si>
  <si>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</si>
  <si>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</si>
  <si>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</si>
  <si>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</si>
  <si>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</si>
  <si>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</si>
  <si>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</si>
  <si>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</si>
  <si>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</si>
  <si>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</si>
  <si>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</si>
  <si>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</si>
  <si>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</si>
  <si>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</si>
  <si>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</si>
  <si>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</si>
  <si>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</si>
  <si>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</si>
  <si>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</si>
  <si>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</si>
  <si>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</si>
  <si>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</si>
  <si>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</si>
  <si>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</si>
  <si>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</si>
  <si>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</si>
  <si>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</si>
  <si>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</si>
  <si>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</si>
  <si>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</si>
  <si>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</si>
  <si>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</si>
  <si>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</si>
  <si>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</si>
  <si>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</si>
  <si>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</si>
  <si>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</si>
  <si>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</si>
  <si>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</si>
  <si>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</si>
  <si>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</si>
  <si>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</si>
  <si>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</si>
  <si>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</si>
  <si>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</si>
  <si>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</si>
  <si>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</si>
  <si>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</si>
  <si>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</si>
  <si>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</si>
  <si>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</si>
  <si>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</si>
  <si>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</si>
  <si>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</si>
  <si>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</si>
  <si>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</si>
  <si>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</si>
  <si>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</si>
  <si>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</si>
  <si>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</si>
  <si>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</si>
  <si>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</si>
  <si>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</si>
  <si>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</si>
  <si>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</si>
  <si>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</si>
  <si>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</si>
  <si>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</si>
  <si>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</si>
  <si>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</si>
  <si>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</si>
  <si>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</si>
  <si>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</si>
  <si>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</si>
  <si>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</si>
  <si>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</si>
  <si>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</si>
  <si>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</si>
  <si>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</si>
  <si>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</si>
  <si>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</si>
  <si>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</si>
  <si>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</si>
  <si>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</si>
  <si>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</si>
  <si>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</si>
  <si>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</si>
  <si>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</si>
  <si>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</si>
  <si>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</si>
  <si>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</si>
  <si>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</si>
  <si>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</si>
  <si>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</si>
  <si>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</si>
  <si>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</si>
  <si>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</si>
  <si>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</si>
  <si>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</si>
  <si>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</si>
  <si>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</si>
  <si>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</si>
  <si>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</si>
  <si>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</si>
  <si>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</si>
  <si>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</si>
  <si>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</si>
  <si>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</si>
  <si>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</si>
  <si>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</si>
  <si>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</si>
  <si>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</si>
  <si>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</si>
  <si>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</si>
  <si>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</si>
  <si>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</si>
  <si>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</si>
  <si>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</si>
  <si>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</si>
  <si>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</si>
  <si>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</si>
  <si>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</si>
  <si>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</si>
  <si>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</si>
  <si>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</si>
  <si>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</si>
  <si>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</si>
  <si>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</si>
  <si>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</si>
  <si>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</si>
  <si>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</si>
  <si>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</si>
  <si>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</si>
  <si>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</si>
  <si>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</si>
  <si>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</si>
  <si>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</si>
  <si>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</si>
  <si>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</si>
  <si>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</si>
  <si>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</si>
  <si>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</si>
  <si>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</si>
  <si>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</si>
  <si>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</si>
  <si>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</si>
  <si>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</si>
  <si>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</si>
  <si>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</si>
  <si>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</si>
  <si>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</si>
  <si>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</si>
  <si>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</si>
  <si>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</si>
  <si>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</si>
  <si>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</si>
  <si>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</si>
  <si>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</si>
  <si>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</si>
  <si>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</si>
  <si>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</si>
  <si>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</si>
  <si>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</si>
  <si>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</si>
  <si>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</si>
  <si>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</si>
  <si>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</si>
  <si>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</si>
  <si>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</si>
  <si>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</si>
  <si>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</si>
  <si>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</si>
  <si>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</si>
  <si>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</si>
  <si>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</si>
  <si>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</si>
  <si>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</si>
  <si>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</si>
  <si>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</si>
  <si>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</si>
  <si>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</si>
  <si>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</si>
  <si>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</si>
  <si>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</si>
  <si>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</si>
  <si>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</si>
  <si>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</si>
  <si>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</si>
  <si>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</si>
  <si>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</si>
  <si>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</si>
  <si>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</si>
  <si>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</si>
  <si>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</si>
  <si>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</si>
  <si>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</si>
  <si>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</si>
  <si>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</si>
  <si>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</si>
  <si>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</si>
  <si>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</si>
  <si>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</si>
  <si>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</si>
  <si>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</si>
  <si>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</si>
  <si>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</si>
  <si>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</si>
  <si>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</si>
  <si>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</si>
  <si>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</si>
  <si>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</si>
  <si>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</si>
  <si>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</si>
  <si>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</si>
  <si>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</si>
  <si>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</si>
  <si>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</si>
  <si>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</si>
  <si>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</si>
  <si>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</si>
  <si>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</si>
  <si>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</si>
  <si>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</si>
  <si>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</si>
  <si>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</si>
  <si>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</si>
  <si>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</si>
  <si>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</si>
  <si>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</si>
  <si>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</si>
  <si>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</si>
  <si>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</si>
  <si>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</si>
  <si>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</si>
  <si>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</si>
  <si>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</si>
  <si>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</si>
  <si>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</si>
  <si>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</si>
  <si>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</si>
  <si>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</si>
  <si>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</si>
  <si>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</si>
  <si>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</si>
  <si>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</si>
  <si>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</si>
  <si>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</si>
  <si>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</si>
  <si>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</si>
  <si>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</si>
  <si>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</si>
  <si>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</si>
  <si>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</si>
  <si>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</si>
  <si>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</si>
  <si>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</si>
  <si>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</si>
  <si>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</si>
  <si>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</si>
  <si>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</si>
  <si>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</si>
  <si>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</si>
  <si>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</si>
  <si>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</si>
  <si>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</si>
  <si>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</si>
  <si>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</si>
  <si>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</si>
  <si>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</si>
  <si>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</si>
  <si>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</si>
  <si>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</si>
  <si>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</si>
  <si>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</si>
  <si>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</si>
  <si>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</si>
  <si>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</si>
  <si>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</si>
  <si>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</si>
  <si>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</si>
  <si>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</si>
  <si>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</si>
  <si>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</si>
  <si>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</si>
  <si>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</si>
  <si>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</si>
  <si>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</si>
  <si>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</si>
  <si>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</si>
  <si>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</si>
  <si>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</si>
  <si>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</si>
  <si>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</si>
  <si>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</si>
  <si>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</si>
  <si>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</si>
  <si>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</si>
  <si>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</si>
  <si>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</si>
  <si>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</si>
  <si>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</si>
  <si>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</si>
  <si>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</si>
  <si>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</si>
  <si>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</si>
  <si>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</si>
  <si>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</si>
  <si>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</si>
  <si>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</si>
  <si>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</si>
  <si>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</si>
  <si>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</si>
  <si>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</si>
  <si>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</si>
  <si>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</si>
  <si>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</si>
  <si>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</si>
  <si>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</si>
  <si>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</si>
  <si>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</si>
  <si>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</si>
  <si>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</si>
  <si>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</si>
  <si>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</si>
  <si>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</si>
  <si>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</si>
  <si>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</si>
  <si>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</si>
  <si>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</si>
  <si>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</si>
  <si>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</si>
  <si>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</si>
  <si>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</si>
  <si>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</si>
  <si>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</si>
  <si>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</si>
  <si>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</si>
  <si>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</si>
  <si>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</si>
  <si>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</si>
  <si>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</si>
  <si>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</si>
  <si>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</si>
  <si>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</si>
  <si>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</si>
  <si>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</si>
  <si>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</si>
  <si>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</si>
  <si>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</si>
  <si>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</si>
  <si>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</si>
  <si>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</si>
  <si>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</si>
  <si>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</si>
  <si>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</si>
  <si>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</si>
  <si>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</si>
  <si>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</si>
  <si>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</si>
  <si>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</si>
  <si>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</si>
  <si>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</si>
  <si>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</si>
  <si>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</si>
  <si>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</si>
  <si>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</si>
  <si>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</si>
  <si>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</si>
  <si>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</si>
  <si>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</si>
  <si>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</si>
  <si>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</si>
  <si>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</si>
  <si>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</si>
  <si>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</si>
  <si>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</si>
  <si>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</si>
  <si>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</si>
  <si>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</si>
  <si>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</si>
  <si>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</si>
  <si>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</si>
  <si>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</si>
  <si>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</si>
  <si>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</si>
  <si>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</si>
  <si>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</si>
  <si>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</si>
  <si>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</si>
  <si>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</si>
  <si>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</si>
  <si>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</si>
  <si>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</si>
  <si>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</si>
  <si>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</si>
  <si>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</si>
  <si>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</si>
  <si>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</si>
  <si>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</si>
  <si>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</si>
  <si>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</si>
  <si>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</si>
  <si>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</si>
  <si>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</si>
  <si>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</si>
  <si>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</si>
  <si>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</si>
  <si>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</si>
  <si>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</si>
  <si>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</si>
  <si>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</si>
  <si>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</si>
  <si>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</si>
  <si>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</si>
  <si>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</si>
  <si>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</si>
  <si>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</si>
  <si>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</si>
  <si>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</si>
  <si>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</si>
  <si>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</si>
  <si>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</si>
  <si>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</si>
  <si>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</si>
  <si>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</si>
  <si>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</si>
  <si>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</si>
  <si>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</si>
  <si>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</si>
  <si>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</si>
  <si>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</si>
  <si>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</si>
  <si>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</si>
  <si>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</si>
  <si>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</si>
  <si>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</si>
  <si>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</si>
  <si>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</si>
  <si>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</si>
  <si>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</si>
  <si>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</si>
  <si>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</si>
  <si>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</si>
  <si>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</si>
  <si>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</si>
  <si>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</si>
  <si>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</si>
  <si>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</si>
  <si>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</si>
  <si>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</si>
  <si>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</si>
  <si>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</si>
  <si>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</si>
  <si>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</si>
  <si>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</si>
  <si>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</si>
  <si>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</si>
  <si>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</si>
  <si>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</si>
  <si>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</si>
  <si>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</si>
  <si>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</si>
  <si>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</si>
  <si>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</si>
  <si>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</si>
  <si>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</si>
  <si>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</si>
  <si>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</si>
  <si>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</si>
  <si>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</si>
  <si>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</si>
  <si>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</si>
  <si>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</si>
  <si>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</si>
  <si>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</si>
  <si>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</si>
  <si>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</si>
  <si>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</si>
  <si>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</si>
  <si>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</si>
  <si>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</si>
  <si>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</si>
  <si>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</si>
  <si>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</si>
  <si>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</si>
  <si>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</si>
  <si>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</si>
  <si>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</si>
  <si>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</si>
  <si>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</si>
  <si>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</si>
  <si>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</si>
  <si>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</si>
  <si>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</si>
  <si>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</si>
  <si>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</si>
  <si>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</si>
  <si>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</si>
  <si>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</si>
  <si>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</si>
  <si>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</si>
  <si>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</si>
  <si>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</si>
  <si>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</si>
  <si>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</si>
  <si>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</si>
  <si>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</si>
  <si>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</si>
  <si>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</si>
  <si>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</si>
  <si>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</si>
  <si>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</si>
  <si>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</si>
  <si>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</si>
  <si>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</si>
  <si>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</si>
  <si>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</si>
  <si>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</si>
  <si>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</si>
  <si>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</si>
  <si>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</si>
  <si>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</si>
  <si>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</si>
  <si>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</si>
  <si>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</si>
  <si>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</si>
  <si>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</si>
  <si>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</si>
  <si>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</si>
  <si>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</si>
  <si>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</si>
  <si>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</si>
  <si>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</si>
  <si>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</si>
  <si>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</si>
  <si>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</si>
  <si>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</si>
  <si>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</si>
  <si>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</si>
  <si>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</si>
  <si>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</si>
  <si>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</si>
  <si>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</si>
  <si>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</si>
  <si>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</si>
  <si>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</si>
  <si>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</si>
  <si>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</si>
  <si>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</si>
  <si>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</si>
  <si>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</si>
  <si>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</si>
  <si>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</si>
  <si>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</si>
  <si>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</si>
  <si>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</si>
  <si>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</si>
  <si>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</si>
  <si>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</si>
  <si>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</si>
  <si>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</si>
  <si>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</si>
  <si>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</si>
  <si>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</si>
  <si>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</si>
  <si>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</si>
  <si>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</si>
  <si>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</si>
  <si>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</si>
  <si>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</si>
  <si>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</si>
  <si>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</si>
  <si>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</si>
  <si>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</si>
  <si>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</si>
  <si>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</si>
  <si>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</si>
  <si>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</si>
  <si>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</si>
  <si>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</si>
  <si>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</si>
  <si>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</si>
  <si>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</si>
  <si>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</si>
  <si>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</si>
  <si>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</si>
  <si>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</si>
  <si>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</si>
  <si>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</si>
  <si>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</si>
  <si>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</si>
  <si>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</si>
  <si>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</si>
  <si>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</si>
  <si>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</si>
  <si>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</si>
  <si>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</si>
  <si>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</si>
  <si>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</si>
  <si>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</si>
  <si>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</si>
  <si>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</si>
  <si>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</si>
  <si>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</si>
  <si>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</si>
  <si>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</si>
  <si>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</si>
  <si>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</si>
  <si>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</si>
  <si>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</si>
  <si>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</si>
  <si>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</si>
  <si>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</si>
  <si>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</si>
  <si>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</si>
  <si>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</si>
  <si>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</si>
  <si>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</si>
  <si>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</si>
  <si>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</si>
  <si>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</si>
  <si>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</si>
  <si>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</si>
  <si>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</si>
  <si>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</si>
  <si>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</si>
  <si>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</si>
  <si>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</si>
  <si>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</si>
  <si>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</si>
  <si>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</si>
  <si>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</si>
  <si>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</si>
  <si>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</si>
  <si>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</si>
  <si>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</si>
  <si>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</si>
  <si>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</si>
  <si>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</si>
  <si>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</si>
  <si>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</si>
  <si>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</si>
  <si>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</si>
  <si>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</si>
  <si>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</si>
  <si>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</si>
  <si>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</si>
  <si>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</si>
  <si>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</si>
  <si>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</si>
  <si>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</si>
  <si>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</si>
  <si>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</si>
  <si>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</si>
  <si>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</si>
  <si>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</si>
  <si>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</si>
  <si>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</si>
  <si>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</si>
  <si>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</si>
  <si>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</si>
  <si>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</si>
  <si>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</si>
  <si>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</si>
  <si>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</si>
  <si>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</si>
  <si>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</si>
  <si>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</si>
  <si>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</si>
  <si>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</si>
  <si>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</si>
  <si>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</si>
  <si>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</si>
  <si>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</si>
  <si>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</si>
  <si>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</si>
  <si>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</si>
  <si>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</si>
  <si>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</si>
  <si>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</si>
  <si>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</si>
  <si>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</si>
  <si>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</si>
  <si>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</si>
  <si>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</si>
  <si>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</si>
  <si>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</si>
  <si>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</si>
  <si>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</si>
  <si>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</si>
  <si>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</si>
  <si>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</si>
  <si>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</si>
  <si>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</si>
  <si>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</si>
  <si>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</si>
  <si>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</si>
  <si>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</si>
  <si>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</si>
  <si>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</si>
  <si>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</si>
  <si>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</si>
  <si>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</si>
  <si>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</si>
  <si>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</si>
  <si>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</si>
  <si>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</si>
  <si>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</si>
  <si>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</si>
  <si>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</si>
  <si>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</si>
  <si>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</si>
  <si>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</si>
  <si>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</si>
  <si>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</si>
  <si>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</si>
  <si>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</si>
  <si>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</si>
  <si>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</si>
  <si>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</si>
  <si>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</si>
  <si>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</si>
  <si>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</si>
  <si>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</si>
  <si>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</si>
  <si>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</si>
  <si>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</si>
  <si>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</si>
  <si>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</si>
  <si>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</si>
  <si>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</si>
  <si>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</si>
  <si>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</si>
  <si>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</si>
  <si>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</si>
  <si>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</si>
  <si>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</si>
  <si>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</si>
  <si>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</si>
  <si>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</si>
  <si>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</si>
  <si>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</si>
  <si>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</si>
  <si>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</si>
  <si>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</si>
  <si>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</si>
  <si>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</si>
  <si>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</si>
  <si>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</si>
  <si>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</si>
  <si>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</si>
  <si>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</si>
  <si>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</si>
  <si>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</si>
  <si>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</si>
  <si>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</si>
  <si>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</si>
  <si>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</si>
  <si>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</si>
  <si>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</si>
  <si>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</si>
  <si>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</si>
  <si>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</si>
  <si>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</si>
  <si>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</si>
  <si>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</si>
  <si>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</si>
  <si>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</si>
  <si>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</si>
  <si>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</si>
  <si>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</si>
  <si>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</si>
  <si>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</si>
  <si>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</si>
  <si>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</si>
  <si>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</si>
  <si>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</si>
  <si>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</si>
  <si>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</si>
  <si>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</si>
  <si>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</si>
  <si>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</si>
  <si>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</si>
  <si>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</si>
  <si>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</si>
  <si>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</si>
  <si>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</si>
  <si>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</si>
  <si>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</si>
  <si>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</si>
  <si>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</si>
  <si>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</si>
  <si>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</si>
  <si>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</si>
  <si>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</si>
  <si>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</si>
  <si>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</si>
  <si>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</si>
  <si>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</si>
  <si>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</si>
  <si>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</si>
  <si>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</si>
  <si>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</si>
  <si>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</si>
  <si>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</si>
  <si>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</si>
  <si>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</si>
  <si>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</si>
  <si>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</si>
  <si>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</si>
  <si>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</si>
  <si>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</si>
  <si>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</si>
  <si>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</si>
  <si>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</si>
  <si>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</si>
  <si>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</si>
  <si>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</si>
  <si>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</si>
  <si>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</si>
  <si>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</si>
  <si>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</si>
  <si>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</si>
  <si>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</si>
  <si>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</si>
  <si>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</si>
  <si>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</si>
  <si>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</si>
  <si>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</si>
  <si>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</si>
  <si>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</si>
  <si>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</si>
  <si>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</si>
  <si>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</si>
  <si>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</si>
  <si>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</si>
  <si>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</si>
  <si>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</si>
  <si>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</si>
  <si>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</si>
  <si>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</si>
  <si>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</si>
  <si>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</si>
  <si>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</si>
  <si>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</si>
  <si>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</si>
  <si>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</si>
  <si>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</si>
  <si>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</si>
  <si>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</si>
  <si>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</si>
  <si>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</si>
  <si>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</si>
  <si>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</si>
  <si>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</si>
  <si>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</si>
  <si>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</si>
  <si>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</si>
  <si>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</si>
  <si>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</si>
  <si>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</si>
  <si>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</si>
  <si>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</si>
  <si>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</si>
  <si>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</si>
  <si>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</si>
  <si>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</si>
  <si>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</si>
  <si>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</si>
  <si>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</si>
  <si>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</si>
  <si>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</si>
  <si>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</si>
  <si>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</si>
  <si>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</si>
  <si>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</si>
  <si>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</si>
  <si>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</si>
  <si>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</si>
  <si>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</si>
  <si>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</si>
  <si>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</si>
  <si>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</si>
  <si>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</si>
  <si>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</si>
  <si>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</si>
  <si>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</si>
  <si>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</si>
  <si>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</si>
  <si>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</si>
  <si>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</si>
  <si>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</si>
  <si>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</si>
  <si>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</si>
  <si>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</si>
  <si>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</si>
  <si>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</si>
  <si>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</si>
  <si>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</si>
  <si>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</si>
  <si>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</si>
  <si>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</si>
  <si>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</si>
  <si>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</si>
  <si>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</si>
  <si>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</si>
  <si>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</si>
  <si>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</si>
  <si>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</si>
  <si>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</si>
  <si>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</si>
  <si>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</si>
  <si>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</si>
  <si>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</si>
  <si>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</si>
  <si>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</si>
  <si>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</si>
  <si>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</si>
  <si>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</si>
  <si>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</si>
  <si>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</si>
  <si>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</si>
  <si>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</si>
  <si>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</si>
  <si>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</si>
  <si>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</si>
  <si>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</si>
  <si>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</si>
  <si>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</si>
  <si>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</si>
  <si>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</si>
  <si>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</si>
  <si>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</si>
  <si>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</si>
  <si>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</si>
  <si>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</si>
  <si>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</si>
  <si>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</si>
  <si>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</si>
  <si>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</si>
  <si>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</si>
  <si>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</si>
  <si>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</si>
  <si>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</si>
  <si>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</si>
  <si>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</si>
  <si>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</si>
  <si>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</si>
  <si>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</si>
  <si>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</si>
  <si>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</si>
  <si>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</si>
  <si>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</si>
  <si>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</si>
  <si>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</si>
  <si>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</si>
  <si>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</si>
  <si>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</si>
  <si>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</si>
  <si>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</si>
  <si>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</si>
  <si>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</si>
  <si>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</si>
  <si>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</si>
  <si>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</si>
  <si>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</si>
  <si>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</si>
  <si>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</si>
  <si>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</si>
  <si>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</si>
  <si>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</si>
  <si>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</si>
  <si>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</si>
  <si>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</si>
  <si>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</si>
  <si>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</si>
  <si>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</si>
  <si>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</si>
  <si>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</si>
  <si>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</si>
  <si>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</si>
  <si>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</si>
  <si>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</si>
  <si>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</si>
  <si>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</si>
  <si>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</si>
  <si>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</si>
  <si>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</si>
  <si>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</si>
  <si>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</si>
  <si>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</si>
  <si>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</si>
  <si>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</si>
  <si>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</si>
  <si>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</si>
  <si>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</si>
  <si>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</si>
  <si>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</si>
  <si>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</si>
  <si>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</si>
  <si>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</si>
  <si>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</si>
  <si>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</si>
  <si>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</si>
  <si>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</si>
  <si>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</si>
  <si>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</si>
  <si>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</si>
  <si>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</si>
  <si>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</si>
  <si>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</si>
  <si>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</si>
  <si>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</si>
  <si>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</si>
  <si>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</si>
  <si>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</si>
  <si>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</si>
  <si>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</si>
  <si>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</si>
  <si>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</si>
  <si>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</si>
  <si>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</si>
  <si>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</si>
  <si>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</si>
  <si>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</si>
  <si>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</si>
  <si>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</si>
  <si>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</si>
  <si>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</si>
  <si>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</si>
  <si>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</si>
  <si>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</si>
  <si>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</si>
  <si>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</si>
  <si>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</si>
  <si>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</si>
  <si>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</si>
  <si>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</si>
  <si>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</si>
  <si>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</si>
  <si>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</si>
  <si>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</si>
  <si>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</si>
  <si>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</si>
  <si>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</si>
  <si>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</si>
  <si>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</si>
  <si>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</si>
  <si>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</si>
  <si>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</si>
  <si>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</si>
  <si>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</si>
  <si>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</si>
  <si>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</si>
  <si>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</si>
  <si>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</si>
  <si>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</si>
  <si>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</si>
  <si>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</si>
  <si>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</si>
  <si>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</si>
  <si>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</si>
  <si>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</si>
  <si>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</si>
  <si>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</si>
  <si>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</si>
  <si>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</si>
  <si>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</si>
  <si>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</si>
  <si>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</si>
  <si>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</si>
  <si>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</si>
  <si>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</si>
  <si>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</si>
  <si>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</si>
  <si>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</si>
  <si>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</si>
  <si>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</si>
  <si>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</si>
  <si>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</si>
  <si>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</si>
  <si>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</si>
  <si>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</si>
  <si>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</si>
  <si>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</si>
  <si>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</si>
  <si>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</si>
  <si>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</si>
  <si>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</si>
  <si>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</si>
  <si>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</si>
  <si>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</si>
  <si>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</si>
  <si>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</si>
  <si>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</si>
  <si>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</si>
  <si>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</si>
  <si>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</si>
  <si>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</si>
  <si>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</si>
  <si>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</si>
  <si>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</si>
  <si>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</si>
  <si>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</si>
  <si>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</si>
  <si>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</si>
  <si>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</si>
  <si>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</si>
  <si>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</si>
  <si>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</si>
  <si>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</si>
  <si>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</si>
  <si>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</si>
  <si>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</si>
  <si>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</si>
  <si>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</si>
  <si>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</si>
  <si>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</si>
  <si>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</si>
  <si>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</si>
  <si>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</si>
  <si>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</si>
  <si>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</si>
  <si>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</si>
  <si>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</si>
  <si>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</si>
  <si>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</si>
  <si>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</si>
  <si>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</si>
  <si>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</si>
  <si>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</si>
  <si>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</si>
  <si>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</si>
  <si>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</si>
  <si>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</si>
  <si>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</si>
  <si>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</si>
  <si>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</si>
  <si>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</si>
  <si>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</si>
  <si>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</si>
  <si>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</si>
  <si>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</si>
  <si>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</si>
  <si>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</si>
  <si>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</si>
  <si>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</si>
  <si>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</si>
  <si>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</si>
  <si>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</si>
  <si>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</si>
  <si>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</si>
  <si>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</si>
  <si>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</si>
  <si>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</si>
  <si>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</si>
  <si>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</si>
  <si>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</si>
  <si>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</si>
  <si>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</si>
  <si>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</si>
  <si>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</si>
  <si>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</si>
  <si>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</si>
  <si>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</si>
  <si>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</si>
  <si>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</si>
  <si>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</si>
  <si>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</si>
  <si>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</si>
  <si>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</si>
  <si>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</si>
  <si>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</si>
  <si>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</si>
  <si>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</si>
  <si>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</si>
  <si>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</si>
  <si>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</si>
  <si>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</si>
  <si>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</si>
  <si>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</si>
  <si>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</si>
  <si>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</si>
  <si>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</si>
  <si>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</si>
  <si>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</si>
  <si>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</si>
  <si>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</si>
  <si>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</si>
  <si>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</si>
  <si>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</si>
  <si>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</si>
  <si>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</si>
  <si>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</si>
  <si>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</si>
  <si>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</si>
  <si>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</si>
  <si>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</si>
  <si>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</si>
  <si>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</si>
  <si>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</si>
  <si>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</si>
  <si>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</si>
  <si>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</si>
  <si>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</si>
  <si>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</si>
  <si>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</si>
  <si>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</si>
  <si>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</si>
  <si>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</si>
  <si>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</si>
  <si>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</si>
  <si>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</si>
  <si>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</si>
  <si>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</si>
  <si>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</si>
  <si>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</si>
  <si>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</si>
  <si>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</si>
  <si>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</si>
  <si>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</si>
  <si>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</si>
  <si>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</si>
  <si>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</si>
  <si>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</si>
  <si>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</si>
  <si>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</si>
  <si>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</si>
  <si>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</si>
  <si>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</si>
  <si>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</si>
  <si>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</si>
  <si>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</si>
  <si>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</si>
  <si>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</si>
  <si>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</si>
  <si>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</si>
  <si>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</si>
  <si>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</si>
  <si>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</si>
  <si>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</si>
  <si>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</si>
  <si>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</si>
  <si>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</si>
  <si>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</si>
  <si>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</si>
  <si>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</si>
  <si>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</si>
  <si>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</si>
  <si>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</si>
  <si>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</si>
  <si>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</si>
  <si>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</si>
  <si>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</si>
  <si>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</si>
  <si>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</si>
  <si>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</si>
  <si>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</si>
  <si>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</si>
  <si>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</si>
  <si>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</si>
  <si>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</si>
  <si>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</si>
  <si>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</si>
  <si>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</si>
  <si>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</si>
  <si>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</si>
  <si>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</si>
  <si>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</si>
  <si>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</si>
  <si>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</si>
  <si>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</si>
  <si>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</si>
  <si>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</si>
  <si>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</si>
  <si>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</si>
  <si>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</si>
  <si>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</si>
  <si>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</si>
  <si>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</si>
  <si>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</si>
  <si>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</si>
  <si>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</si>
  <si>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</si>
  <si>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</si>
  <si>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</si>
  <si>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</si>
  <si>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</si>
  <si>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</si>
  <si>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</si>
  <si>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</si>
  <si>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</si>
  <si>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</si>
  <si>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</si>
  <si>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</si>
  <si>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</si>
  <si>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</si>
  <si>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</si>
  <si>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</si>
  <si>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</si>
  <si>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</si>
  <si>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</si>
  <si>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</si>
  <si>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</si>
  <si>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</si>
  <si>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</si>
  <si>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</si>
  <si>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</si>
  <si>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</si>
  <si>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</si>
  <si>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</si>
  <si>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</si>
  <si>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</si>
  <si>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</si>
  <si>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</si>
  <si>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</si>
  <si>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</si>
  <si>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</si>
  <si>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</si>
  <si>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</si>
  <si>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</si>
  <si>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</si>
  <si>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</si>
  <si>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</si>
  <si>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</si>
  <si>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</si>
  <si>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</si>
  <si>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</si>
  <si>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</si>
  <si>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</si>
  <si>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</si>
  <si>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</si>
  <si>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</si>
  <si>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</si>
  <si>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</si>
  <si>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</si>
  <si>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</si>
  <si>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</si>
  <si>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</si>
  <si>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</si>
  <si>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</si>
  <si>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</si>
  <si>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</si>
  <si>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</si>
  <si>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</si>
  <si>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</si>
  <si>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</si>
  <si>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</si>
  <si>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</si>
  <si>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</si>
  <si>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</si>
  <si>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</si>
  <si>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</si>
  <si>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</si>
  <si>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</si>
  <si>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</si>
  <si>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</si>
  <si>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</si>
  <si>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</si>
  <si>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</si>
  <si>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</si>
  <si>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</si>
  <si>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</si>
  <si>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</si>
  <si>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</si>
  <si>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</si>
  <si>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</si>
  <si>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</si>
  <si>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</si>
  <si>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</si>
  <si>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</si>
  <si>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</si>
  <si>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</si>
  <si>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</si>
  <si>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</si>
  <si>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</si>
  <si>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</si>
  <si>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</si>
  <si>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</si>
  <si>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</si>
  <si>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</si>
  <si>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</si>
  <si>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</si>
  <si>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</si>
  <si>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</si>
  <si>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</si>
  <si>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</si>
  <si>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</si>
  <si>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</si>
  <si>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</si>
  <si>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</si>
  <si>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</si>
  <si>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</si>
  <si>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</si>
  <si>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</si>
  <si>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</si>
  <si>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</si>
  <si>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</si>
  <si>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</si>
  <si>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</si>
  <si>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</si>
  <si>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</si>
  <si>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</si>
  <si>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</si>
  <si>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</si>
  <si>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</si>
  <si>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</si>
  <si>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</si>
  <si>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</si>
  <si>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</si>
  <si>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</si>
  <si>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</si>
  <si>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</si>
  <si>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</si>
  <si>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</si>
  <si>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</si>
  <si>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</si>
  <si>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</si>
  <si>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</si>
  <si>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</si>
  <si>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</si>
  <si>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</si>
  <si>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</si>
  <si>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</si>
  <si>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</si>
  <si>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</si>
  <si>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</si>
  <si>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</si>
  <si>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</si>
  <si>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</si>
  <si>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</si>
  <si>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</si>
  <si>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</si>
  <si>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</si>
  <si>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</si>
  <si>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</si>
  <si>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</si>
  <si>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</si>
  <si>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</si>
  <si>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</si>
  <si>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</si>
  <si>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</si>
  <si>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</si>
  <si>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</si>
  <si>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</si>
  <si>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</si>
  <si>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</si>
  <si>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</si>
  <si>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</si>
  <si>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</si>
  <si>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</si>
  <si>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</si>
  <si>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</si>
  <si>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</si>
  <si>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</si>
  <si>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</si>
  <si>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</si>
  <si>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</si>
  <si>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</si>
  <si>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</si>
  <si>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</si>
  <si>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</si>
  <si>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</si>
  <si>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</si>
  <si>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</si>
  <si>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</si>
  <si>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</si>
  <si>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</si>
  <si>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</si>
  <si>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</si>
  <si>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</si>
  <si>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</si>
  <si>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</si>
  <si>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</si>
  <si>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</si>
  <si>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</si>
  <si>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</si>
  <si>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</si>
  <si>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</si>
  <si>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</si>
  <si>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</si>
  <si>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</si>
  <si>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</si>
  <si>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</si>
  <si>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</si>
  <si>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</si>
  <si>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</si>
  <si>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</si>
  <si>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</si>
  <si>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</si>
  <si>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</si>
  <si>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</si>
  <si>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</si>
  <si>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</si>
  <si>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</si>
  <si>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</si>
  <si>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</si>
  <si>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</si>
  <si>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</si>
  <si>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</si>
  <si>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</si>
  <si>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</si>
  <si>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</si>
  <si>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</si>
  <si>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</si>
  <si>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</si>
  <si>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</si>
  <si>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</si>
  <si>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</si>
  <si>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</si>
  <si>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</si>
  <si>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</si>
  <si>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</si>
  <si>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</si>
  <si>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</si>
  <si>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</si>
  <si>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</si>
  <si>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</si>
  <si>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</si>
  <si>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</si>
  <si>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</si>
  <si>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</si>
  <si>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</si>
  <si>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</si>
  <si>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</si>
  <si>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</si>
  <si>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</si>
  <si>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</si>
  <si>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</si>
  <si>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</si>
  <si>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</si>
  <si>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</si>
  <si>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</si>
  <si>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</si>
  <si>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</si>
  <si>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</si>
  <si>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</si>
  <si>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</si>
  <si>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</si>
  <si>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</si>
  <si>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</si>
  <si>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</si>
  <si>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</si>
  <si>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</si>
  <si>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</si>
  <si>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</si>
  <si>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</si>
  <si>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</si>
  <si>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</si>
  <si>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</si>
  <si>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</si>
  <si>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</si>
  <si>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</si>
  <si>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</si>
  <si>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</si>
  <si>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</si>
  <si>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</si>
  <si>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</si>
  <si>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</si>
  <si>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</si>
  <si>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</si>
  <si>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</si>
  <si>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</si>
  <si>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</si>
  <si>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</si>
  <si>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</si>
  <si>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</si>
  <si>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</si>
  <si>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</si>
  <si>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</si>
  <si>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</si>
  <si>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</si>
  <si>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</si>
  <si>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</si>
  <si>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</si>
  <si>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</si>
  <si>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</si>
  <si>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</si>
  <si>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</si>
  <si>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</si>
  <si>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</si>
  <si>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</si>
  <si>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</si>
  <si>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</si>
  <si>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</si>
  <si>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</si>
  <si>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</si>
  <si>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</si>
  <si>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</si>
  <si>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</si>
  <si>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</si>
  <si>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</si>
  <si>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</si>
  <si>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</si>
  <si>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</si>
  <si>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</si>
  <si>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</si>
  <si>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</si>
  <si>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</si>
  <si>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</si>
  <si>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</si>
  <si>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</si>
  <si>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</si>
  <si>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</si>
  <si>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</si>
  <si>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</si>
  <si>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</si>
  <si>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</si>
  <si>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</si>
  <si>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</si>
  <si>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</si>
  <si>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</si>
  <si>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</si>
  <si>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</si>
  <si>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</si>
  <si>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</si>
  <si>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</si>
  <si>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</si>
  <si>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</si>
  <si>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</si>
  <si>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</si>
  <si>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</si>
  <si>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</si>
  <si>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</si>
  <si>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</si>
  <si>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</si>
  <si>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</si>
  <si>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</si>
  <si>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</si>
  <si>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</si>
  <si>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</si>
  <si>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</si>
  <si>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</si>
  <si>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</si>
  <si>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</si>
  <si>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</si>
  <si>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</si>
  <si>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</si>
  <si>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</si>
  <si>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</si>
  <si>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</si>
  <si>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</si>
  <si>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</si>
  <si>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</si>
  <si>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</si>
  <si>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</si>
  <si>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</si>
  <si>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</si>
  <si>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</si>
  <si>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</si>
  <si>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</si>
  <si>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</si>
  <si>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</si>
  <si>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</si>
  <si>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</si>
  <si>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</si>
  <si>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</si>
  <si>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</si>
  <si>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</si>
  <si>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</si>
  <si>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</si>
  <si>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</si>
  <si>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</si>
  <si>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</si>
  <si>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</si>
  <si>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</si>
  <si>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</si>
  <si>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</si>
  <si>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</si>
  <si>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</si>
  <si>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</si>
  <si>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</si>
  <si>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</si>
  <si>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</si>
  <si>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</si>
  <si>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</si>
  <si>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</si>
  <si>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</si>
  <si>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</si>
  <si>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</si>
  <si>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</si>
  <si>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</si>
  <si>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</si>
  <si>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</si>
  <si>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</si>
  <si>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</si>
  <si>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</si>
  <si>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</si>
  <si>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</si>
  <si>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</si>
  <si>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</si>
  <si>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</si>
  <si>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</si>
  <si>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</si>
  <si>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</si>
  <si>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</si>
  <si>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</si>
  <si>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</si>
  <si>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</si>
  <si>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</si>
  <si>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</si>
  <si>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</si>
  <si>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</si>
  <si>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</si>
  <si>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</si>
  <si>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</si>
  <si>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</si>
  <si>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</si>
  <si>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</si>
  <si>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</si>
  <si>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</si>
  <si>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</si>
  <si>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</si>
  <si>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</si>
  <si>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</si>
  <si>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</si>
  <si>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</si>
  <si>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</si>
  <si>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</si>
  <si>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</si>
  <si>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</si>
  <si>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</si>
  <si>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</si>
  <si>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</si>
  <si>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</si>
  <si>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</si>
  <si>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</si>
  <si>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</si>
  <si>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</si>
  <si>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</si>
  <si>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</si>
  <si>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</si>
  <si>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</si>
  <si>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</si>
  <si>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</si>
  <si>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</si>
  <si>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</si>
  <si>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</si>
  <si>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</si>
  <si>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</si>
  <si>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</si>
  <si>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</si>
  <si>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</si>
  <si>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</si>
  <si>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</si>
  <si>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</si>
  <si>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</si>
  <si>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</si>
  <si>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</si>
  <si>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</si>
  <si>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</si>
  <si>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</si>
  <si>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</si>
  <si>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</si>
  <si>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</si>
  <si>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</si>
  <si>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</si>
  <si>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</si>
  <si>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</si>
  <si>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</si>
  <si>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</si>
  <si>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</si>
  <si>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</si>
  <si>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</si>
  <si>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</si>
  <si>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</si>
  <si>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</si>
  <si>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</si>
  <si>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</si>
  <si>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</si>
  <si>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</si>
  <si>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</si>
  <si>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</si>
  <si>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</si>
  <si>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</si>
  <si>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</si>
  <si>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</si>
  <si>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</si>
  <si>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</si>
  <si>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</si>
  <si>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</si>
  <si>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</si>
  <si>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</si>
  <si>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</si>
  <si>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</si>
  <si>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</si>
  <si>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</si>
  <si>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</si>
  <si>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</si>
  <si>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</si>
  <si>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</si>
  <si>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</si>
  <si>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</si>
  <si>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</si>
  <si>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</si>
  <si>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</si>
  <si>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</si>
  <si>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</si>
  <si>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</si>
  <si>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</si>
  <si>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</si>
  <si>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</si>
  <si>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</si>
  <si>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</si>
  <si>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</si>
  <si>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</si>
  <si>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</si>
  <si>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</si>
  <si>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</si>
  <si>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</si>
  <si>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</si>
  <si>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</si>
  <si>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</si>
  <si>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</si>
  <si>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</si>
  <si>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</si>
  <si>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</si>
  <si>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</si>
  <si>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</si>
  <si>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</si>
  <si>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</si>
  <si>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</si>
  <si>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</si>
  <si>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</si>
  <si>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</si>
  <si>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</si>
  <si>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</si>
  <si>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</si>
  <si>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</si>
  <si>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</si>
  <si>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</si>
  <si>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</si>
  <si>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</si>
  <si>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</si>
  <si>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</si>
  <si>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</si>
  <si>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</si>
  <si>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</si>
  <si>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</si>
  <si>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</si>
  <si>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</si>
  <si>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</si>
  <si>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</si>
  <si>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</si>
  <si>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</si>
  <si>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</si>
  <si>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</si>
  <si>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</si>
  <si>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</si>
  <si>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</si>
  <si>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</si>
  <si>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</si>
  <si>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</si>
  <si>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</si>
  <si>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</si>
  <si>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</si>
  <si>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</si>
  <si>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</si>
  <si>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</si>
  <si>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</si>
  <si>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</si>
  <si>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</si>
  <si>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</si>
  <si>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</si>
  <si>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</si>
  <si>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</si>
  <si>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</si>
  <si>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</si>
  <si>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</si>
  <si>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</si>
  <si>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</si>
  <si>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</si>
  <si>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</si>
  <si>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</si>
  <si>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</si>
  <si>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</si>
  <si>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</si>
  <si>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</si>
  <si>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</si>
  <si>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</si>
  <si>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</si>
  <si>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</si>
  <si>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</si>
  <si>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</si>
  <si>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</si>
  <si>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</si>
  <si>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</si>
  <si>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</si>
  <si>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</si>
  <si>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</si>
  <si>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</si>
  <si>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</si>
  <si>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</si>
  <si>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</si>
  <si>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</si>
  <si>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</si>
  <si>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</si>
  <si>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</si>
  <si>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</si>
  <si>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</si>
  <si>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</si>
  <si>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</si>
  <si>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</si>
  <si>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</si>
  <si>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</si>
  <si>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</si>
  <si>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</si>
  <si>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</si>
  <si>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</si>
  <si>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</si>
  <si>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</si>
  <si>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</si>
  <si>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</si>
  <si>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</si>
  <si>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</si>
  <si>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</si>
  <si>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</si>
  <si>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</si>
  <si>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</si>
  <si>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</si>
  <si>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</si>
  <si>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</si>
  <si>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</si>
  <si>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</si>
  <si>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</si>
  <si>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</si>
  <si>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</si>
  <si>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</si>
  <si>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</si>
  <si>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</si>
  <si>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</si>
  <si>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</si>
  <si>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</si>
  <si>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</si>
  <si>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</si>
  <si>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</si>
  <si>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</si>
  <si>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</si>
  <si>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</si>
  <si>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</si>
  <si>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</si>
  <si>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</si>
  <si>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</si>
  <si>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</si>
  <si>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</si>
  <si>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</si>
  <si>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</si>
  <si>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</si>
  <si>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</si>
  <si>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</si>
  <si>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</si>
  <si>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</si>
  <si>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</si>
  <si>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</si>
  <si>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</si>
  <si>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</si>
  <si>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</si>
  <si>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</si>
  <si>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</si>
  <si>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</si>
  <si>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</si>
  <si>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</si>
  <si>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</si>
  <si>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</si>
  <si>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</si>
  <si>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</si>
  <si>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</si>
  <si>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</si>
  <si>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</si>
  <si>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</si>
  <si>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</si>
  <si>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</si>
  <si>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</si>
  <si>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</si>
  <si>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</si>
  <si>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</si>
  <si>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</si>
  <si>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</si>
  <si>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</si>
  <si>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</si>
  <si>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</si>
  <si>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</si>
  <si>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</si>
  <si>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</si>
  <si>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</si>
  <si>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</si>
  <si>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</si>
  <si>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</si>
  <si>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</si>
  <si>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</si>
  <si>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</si>
  <si>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</si>
  <si>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</si>
  <si>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</si>
  <si>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</si>
  <si>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</si>
  <si>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</si>
  <si>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</si>
  <si>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</si>
  <si>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</si>
  <si>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</si>
  <si>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</si>
  <si>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</si>
  <si>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</si>
  <si>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</si>
  <si>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</si>
  <si>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</si>
  <si>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</si>
  <si>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</si>
  <si>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</si>
  <si>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</si>
  <si>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</si>
  <si>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</si>
  <si>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</si>
  <si>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</si>
  <si>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</si>
  <si>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</si>
  <si>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</si>
  <si>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</si>
  <si>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</si>
  <si>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</si>
  <si>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</si>
  <si>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</si>
  <si>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</si>
  <si>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</si>
  <si>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</si>
  <si>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</si>
  <si>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</si>
  <si>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</si>
  <si>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</si>
  <si>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</si>
  <si>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</si>
  <si>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</si>
  <si>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</si>
  <si>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</si>
  <si>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</si>
  <si>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</si>
  <si>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</si>
  <si>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</si>
  <si>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</si>
  <si>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</si>
  <si>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</si>
  <si>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</si>
  <si>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</si>
  <si>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</si>
  <si>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</si>
  <si>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</si>
  <si>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</si>
  <si>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</si>
  <si>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</si>
  <si>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</si>
  <si>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</si>
  <si>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</si>
  <si>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</si>
  <si>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</si>
  <si>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</si>
  <si>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</si>
  <si>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</si>
  <si>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</si>
  <si>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</si>
  <si>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</si>
  <si>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</si>
  <si>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</si>
  <si>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</si>
  <si>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</si>
  <si>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</si>
  <si>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</si>
  <si>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</si>
  <si>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</si>
  <si>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</si>
  <si>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</si>
  <si>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</si>
  <si>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</si>
  <si>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</si>
  <si>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</si>
  <si>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</si>
  <si>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</si>
  <si>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</si>
  <si>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</si>
  <si>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</si>
  <si>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</si>
  <si>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</si>
  <si>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</si>
  <si>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</si>
  <si>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</si>
  <si>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</si>
  <si>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</si>
  <si>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</si>
  <si>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</si>
  <si>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</si>
  <si>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</si>
  <si>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</si>
  <si>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</si>
  <si>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</si>
  <si>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</si>
  <si>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</si>
  <si>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</si>
  <si>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</si>
  <si>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</si>
  <si>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</si>
  <si>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</si>
  <si>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</si>
  <si>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</si>
  <si>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</si>
  <si>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</si>
  <si>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</si>
  <si>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</si>
  <si>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</si>
  <si>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</si>
  <si>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</si>
  <si>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</si>
  <si>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</si>
  <si>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</si>
  <si>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</si>
  <si>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</si>
  <si>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</si>
  <si>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</si>
  <si>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</si>
  <si>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</si>
  <si>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</si>
  <si>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</si>
  <si>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</si>
  <si>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</si>
  <si>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</si>
  <si>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</si>
  <si>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</si>
  <si>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</si>
  <si>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</si>
  <si>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</si>
  <si>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</si>
  <si>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</si>
  <si>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</si>
  <si>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</si>
  <si>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</si>
  <si>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</si>
  <si>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</si>
  <si>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</si>
  <si>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</si>
  <si>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</si>
  <si>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</si>
  <si>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</si>
  <si>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</si>
  <si>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</si>
  <si>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</si>
  <si>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</si>
  <si>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</si>
  <si>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</si>
  <si>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</si>
  <si>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</si>
  <si>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</si>
  <si>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</si>
  <si>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</si>
  <si>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</si>
  <si>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</si>
  <si>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</si>
  <si>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</si>
  <si>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</si>
  <si>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</si>
  <si>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</si>
  <si>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</si>
  <si>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</si>
  <si>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</si>
  <si>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</si>
  <si>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</si>
  <si>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</si>
  <si>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</si>
  <si>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</si>
  <si>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</si>
  <si>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</si>
  <si>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</si>
  <si>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</si>
  <si>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</si>
  <si>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</si>
  <si>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</si>
  <si>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</si>
  <si>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</si>
  <si>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</si>
  <si>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</si>
  <si>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</si>
  <si>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</si>
  <si>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</si>
  <si>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</si>
  <si>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</si>
  <si>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</si>
  <si>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</si>
  <si>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</si>
  <si>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</si>
  <si>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</si>
  <si>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</si>
  <si>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</si>
  <si>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</si>
  <si>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</si>
  <si>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</si>
  <si>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</si>
  <si>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</si>
  <si>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</si>
  <si>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</si>
  <si>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</si>
  <si>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</si>
  <si>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</si>
  <si>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</si>
  <si>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</si>
  <si>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</si>
  <si>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</si>
  <si>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</si>
  <si>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</si>
  <si>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</si>
  <si>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</si>
  <si>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</si>
  <si>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</si>
  <si>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</si>
  <si>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</si>
  <si>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</si>
  <si>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</si>
  <si>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</si>
  <si>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</si>
  <si>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</si>
  <si>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</si>
  <si>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</si>
  <si>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</si>
  <si>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</si>
  <si>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</si>
  <si>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</si>
  <si>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</si>
  <si>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</si>
  <si>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</si>
  <si>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</si>
  <si>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</si>
  <si>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</si>
  <si>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</si>
  <si>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</si>
  <si>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</si>
  <si>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</si>
  <si>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</si>
  <si>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</si>
  <si>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</si>
  <si>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</si>
  <si>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</si>
  <si>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</si>
  <si>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</si>
  <si>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</si>
  <si>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</si>
  <si>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</si>
  <si>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</si>
  <si>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</si>
  <si>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</si>
  <si>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</si>
  <si>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</si>
  <si>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</si>
  <si>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</si>
  <si>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</si>
  <si>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</si>
  <si>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</si>
  <si>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</si>
  <si>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</si>
  <si>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</si>
  <si>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</si>
  <si>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</si>
  <si>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</si>
  <si>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</si>
  <si>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</si>
  <si>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</si>
  <si>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</si>
  <si>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</si>
  <si>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</si>
  <si>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</si>
  <si>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</si>
  <si>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</si>
  <si>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</si>
  <si>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</si>
  <si>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</si>
  <si>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</si>
  <si>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</si>
  <si>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</si>
  <si>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</si>
  <si>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</si>
  <si>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</si>
  <si>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</si>
  <si>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</si>
  <si>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</si>
  <si>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</si>
  <si>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</si>
  <si>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</si>
  <si>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</si>
  <si>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</si>
  <si>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</si>
  <si>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</si>
  <si>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</si>
  <si>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</si>
  <si>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</si>
  <si>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</si>
  <si>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</si>
  <si>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</si>
  <si>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</si>
  <si>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</si>
  <si>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</si>
  <si>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</si>
  <si>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</si>
  <si>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</si>
  <si>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</si>
  <si>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</si>
  <si>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</si>
  <si>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</si>
  <si>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</si>
  <si>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</si>
  <si>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</si>
  <si>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</si>
  <si>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</si>
  <si>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</si>
  <si>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</si>
  <si>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</si>
  <si>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</si>
  <si>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</si>
  <si>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</si>
  <si>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</si>
  <si>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</si>
  <si>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</si>
  <si>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</si>
  <si>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</si>
  <si>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</si>
  <si>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</si>
  <si>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</si>
  <si>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</si>
  <si>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</si>
  <si>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</si>
  <si>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</si>
  <si>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</si>
  <si>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</si>
  <si>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</si>
  <si>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</si>
  <si>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</si>
  <si>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</si>
  <si>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</si>
  <si>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</si>
  <si>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</si>
  <si>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</si>
  <si>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</si>
  <si>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</si>
  <si>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</si>
  <si>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</si>
  <si>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</si>
  <si>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</si>
  <si>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</si>
  <si>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</si>
  <si>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</si>
  <si>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</si>
  <si>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</si>
  <si>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</si>
  <si>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</si>
  <si>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</si>
  <si>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</si>
  <si>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</si>
  <si>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</si>
  <si>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</si>
  <si>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</si>
  <si>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</si>
  <si>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</si>
  <si>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</si>
  <si>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</si>
  <si>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</si>
  <si>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</si>
  <si>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</si>
  <si>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</si>
  <si>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</si>
  <si>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</si>
  <si>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</si>
  <si>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</si>
  <si>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</si>
  <si>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</si>
  <si>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</si>
  <si>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</si>
  <si>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</si>
  <si>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</si>
  <si>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</si>
  <si>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</si>
  <si>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</si>
  <si>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</si>
  <si>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</si>
  <si>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</si>
  <si>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</si>
  <si>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</si>
  <si>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</si>
  <si>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</si>
  <si>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</si>
  <si>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</si>
  <si>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</si>
  <si>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</si>
  <si>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</si>
  <si>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</si>
  <si>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</si>
  <si>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</si>
  <si>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</si>
  <si>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</si>
  <si>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</si>
  <si>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</si>
  <si>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</si>
  <si>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</si>
  <si>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</si>
  <si>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</si>
  <si>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</si>
  <si>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</si>
  <si>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</si>
  <si>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</si>
  <si>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</si>
  <si>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</si>
  <si>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</si>
  <si>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</si>
  <si>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</si>
  <si>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</si>
  <si>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</si>
  <si>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</si>
  <si>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</si>
  <si>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</si>
  <si>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</si>
  <si>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</si>
  <si>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</si>
  <si>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</si>
  <si>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</si>
  <si>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</si>
  <si>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</si>
  <si>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</si>
  <si>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</si>
  <si>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</si>
  <si>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</si>
  <si>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</si>
  <si>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</si>
  <si>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</si>
  <si>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</si>
  <si>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</si>
  <si>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</si>
  <si>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</si>
  <si>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</si>
  <si>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</si>
  <si>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</si>
  <si>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</si>
  <si>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</si>
  <si>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</si>
  <si>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</si>
  <si>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</si>
  <si>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</si>
  <si>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</si>
  <si>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</si>
  <si>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</si>
  <si>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</si>
  <si>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</si>
  <si>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</si>
  <si>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</si>
  <si>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</si>
  <si>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</si>
  <si>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</si>
  <si>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</si>
  <si>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</si>
  <si>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</si>
  <si>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</si>
  <si>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</si>
  <si>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</si>
  <si>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</si>
  <si>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</si>
  <si>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</si>
  <si>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</si>
  <si>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</si>
  <si>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</si>
  <si>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</si>
  <si>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</si>
  <si>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</si>
  <si>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</si>
  <si>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</si>
  <si>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</si>
  <si>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</si>
  <si>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</si>
  <si>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</si>
  <si>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</si>
  <si>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</si>
  <si>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</si>
  <si>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</si>
  <si>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</si>
  <si>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</si>
  <si>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</si>
  <si>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</si>
  <si>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</si>
  <si>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</si>
  <si>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</si>
  <si>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</si>
  <si>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</si>
  <si>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</si>
  <si>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</si>
  <si>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</si>
  <si>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</si>
  <si>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</si>
  <si>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</si>
  <si>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</si>
  <si>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</si>
  <si>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</si>
  <si>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</si>
  <si>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</si>
  <si>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</si>
  <si>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</si>
  <si>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</si>
  <si>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</si>
  <si>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</si>
  <si>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</si>
  <si>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</si>
  <si>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</si>
  <si>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</si>
  <si>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</si>
  <si>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</si>
  <si>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</si>
  <si>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</si>
  <si>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</si>
  <si>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</si>
  <si>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</si>
  <si>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</si>
  <si>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</si>
  <si>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</si>
  <si>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</si>
  <si>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</si>
  <si>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</si>
  <si>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</si>
  <si>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</si>
  <si>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</si>
  <si>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</si>
  <si>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</si>
  <si>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</si>
  <si>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</si>
  <si>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</si>
  <si>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</si>
  <si>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</si>
  <si>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</si>
  <si>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</si>
  <si>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</si>
  <si>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</si>
  <si>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</si>
  <si>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</si>
  <si>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</si>
  <si>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</si>
  <si>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</si>
  <si>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</si>
  <si>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</si>
  <si>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</si>
  <si>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</si>
  <si>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</si>
  <si>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</si>
  <si>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</si>
  <si>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</si>
  <si>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</si>
  <si>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</si>
  <si>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</si>
  <si>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</si>
  <si>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</si>
  <si>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</si>
  <si>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</si>
  <si>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</si>
  <si>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</si>
  <si>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</si>
  <si>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</si>
  <si>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</si>
  <si>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</si>
  <si>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</si>
  <si>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</si>
  <si>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</si>
  <si>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</si>
  <si>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</si>
  <si>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</si>
  <si>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</si>
  <si>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</si>
  <si>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</si>
  <si>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</si>
  <si>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</si>
  <si>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</si>
  <si>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</si>
  <si>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</si>
  <si>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</si>
  <si>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</si>
  <si>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</si>
  <si>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</si>
  <si>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</si>
  <si>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</si>
  <si>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</si>
  <si>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</si>
  <si>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</si>
  <si>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</si>
  <si>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</si>
  <si>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</si>
  <si>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</si>
  <si>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</si>
  <si>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</si>
  <si>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</si>
  <si>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</si>
  <si>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</si>
  <si>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</si>
  <si>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</si>
  <si>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</si>
  <si>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</si>
  <si>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</si>
  <si>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</si>
  <si>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</si>
  <si>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</si>
  <si>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</si>
  <si>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</si>
  <si>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</si>
  <si>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</si>
  <si>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</si>
  <si>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</si>
  <si>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</si>
  <si>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</si>
  <si>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</si>
  <si>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</si>
  <si>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</si>
  <si>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</si>
  <si>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</si>
  <si>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</si>
  <si>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</si>
  <si>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</si>
  <si>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</si>
  <si>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</si>
  <si>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</si>
  <si>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</si>
  <si>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</si>
  <si>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</si>
  <si>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</si>
  <si>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</si>
  <si>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</si>
  <si>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</si>
  <si>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</si>
  <si>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</si>
  <si>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</si>
  <si>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</si>
  <si>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</si>
  <si>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</si>
  <si>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</si>
  <si>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</si>
  <si>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</si>
  <si>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</si>
  <si>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</si>
  <si>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</si>
  <si>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</si>
  <si>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</si>
  <si>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</si>
  <si>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</si>
  <si>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</si>
  <si>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</si>
  <si>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</si>
  <si>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</si>
  <si>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</si>
  <si>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</si>
  <si>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</si>
  <si>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</si>
  <si>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</si>
  <si>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</si>
  <si>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</si>
  <si>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</si>
  <si>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</si>
  <si>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</si>
  <si>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</si>
  <si>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</si>
  <si>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</si>
  <si>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</si>
  <si>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</si>
  <si>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</si>
  <si>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</si>
  <si>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</si>
  <si>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</si>
  <si>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</si>
  <si>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</si>
  <si>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</si>
  <si>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</si>
  <si>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</si>
  <si>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</si>
  <si>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</si>
  <si>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</si>
  <si>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</si>
  <si>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</si>
  <si>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</si>
  <si>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</si>
  <si>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</si>
  <si>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</si>
  <si>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</si>
  <si>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</si>
  <si>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</si>
  <si>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</si>
  <si>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</si>
  <si>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</si>
  <si>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</si>
  <si>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</si>
  <si>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</si>
  <si>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</si>
  <si>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</si>
  <si>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</si>
  <si>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</si>
  <si>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</si>
  <si>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</si>
  <si>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</si>
  <si>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</si>
  <si>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</si>
  <si>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</si>
  <si>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</si>
  <si>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</si>
  <si>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</si>
  <si>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</si>
  <si>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</si>
  <si>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</si>
  <si>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</si>
  <si>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</si>
  <si>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</si>
  <si>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</si>
  <si>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</si>
  <si>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</si>
  <si>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</si>
  <si>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</si>
  <si>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</si>
  <si>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</si>
  <si>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</si>
  <si>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</si>
  <si>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</si>
  <si>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</si>
  <si>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</si>
  <si>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</si>
  <si>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</si>
  <si>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</si>
  <si>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</si>
  <si>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</si>
  <si>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</si>
  <si>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</si>
  <si>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</si>
  <si>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</si>
  <si>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</si>
  <si>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</si>
  <si>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</si>
  <si>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</si>
  <si>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</si>
  <si>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</si>
  <si>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</si>
  <si>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</si>
  <si>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</si>
  <si>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</si>
  <si>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</si>
  <si>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</si>
  <si>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</si>
  <si>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</si>
  <si>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</si>
  <si>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</si>
  <si>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</si>
  <si>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</si>
  <si>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</si>
  <si>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</si>
  <si>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</si>
  <si>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</si>
  <si>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</si>
  <si>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</si>
  <si>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</si>
  <si>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</si>
  <si>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</si>
  <si>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</si>
  <si>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</si>
  <si>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</si>
  <si>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</si>
  <si>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</si>
  <si>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</si>
  <si>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</si>
  <si>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</si>
  <si>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</si>
  <si>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</si>
  <si>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</si>
  <si>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</si>
  <si>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</si>
  <si>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</si>
  <si>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</si>
  <si>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</si>
  <si>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</si>
  <si>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</si>
  <si>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</si>
  <si>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</si>
  <si>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</si>
  <si>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</si>
  <si>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</si>
  <si>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</si>
  <si>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</si>
  <si>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</si>
  <si>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</si>
  <si>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</si>
  <si>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</si>
  <si>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</si>
  <si>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</si>
  <si>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</si>
  <si>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</si>
  <si>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</si>
  <si>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</si>
  <si>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</si>
  <si>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</si>
  <si>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</si>
  <si>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</si>
  <si>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</si>
  <si>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</si>
  <si>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</si>
  <si>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</si>
  <si>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</si>
  <si>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</si>
  <si>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</si>
  <si>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</si>
  <si>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</si>
  <si>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</si>
  <si>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</si>
  <si>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</si>
  <si>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</si>
  <si>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</si>
  <si>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</si>
  <si>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</si>
  <si>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</si>
  <si>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</si>
  <si>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</si>
  <si>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</si>
  <si>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</si>
  <si>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</si>
  <si>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</si>
  <si>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</si>
  <si>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</si>
  <si>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</si>
  <si>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</si>
  <si>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</si>
  <si>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</si>
  <si>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</si>
  <si>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</si>
  <si>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</si>
  <si>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</si>
  <si>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</si>
  <si>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</si>
  <si>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</si>
  <si>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</si>
  <si>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</si>
  <si>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</si>
  <si>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</si>
  <si>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</si>
  <si>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</si>
  <si>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</si>
  <si>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</si>
  <si>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</si>
  <si>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</si>
  <si>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</si>
  <si>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</si>
  <si>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</si>
  <si>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</si>
  <si>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</si>
  <si>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</si>
  <si>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</si>
  <si>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</si>
  <si>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</si>
  <si>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</si>
  <si>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</si>
  <si>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</si>
  <si>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</si>
  <si>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</si>
  <si>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</si>
  <si>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</si>
  <si>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</si>
  <si>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</si>
  <si>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</si>
  <si>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</si>
  <si>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</si>
  <si>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</si>
  <si>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</si>
  <si>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</si>
  <si>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</si>
  <si>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</si>
  <si>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</si>
  <si>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</si>
  <si>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</si>
  <si>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</si>
  <si>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</si>
  <si>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</si>
  <si>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</si>
  <si>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</si>
  <si>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</si>
  <si>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</si>
  <si>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</si>
  <si>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</si>
  <si>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</si>
  <si>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</si>
  <si>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</si>
  <si>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</si>
  <si>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</si>
  <si>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</si>
  <si>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</si>
  <si>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</si>
  <si>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</si>
  <si>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</si>
  <si>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</si>
  <si>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</si>
  <si>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</si>
  <si>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</si>
  <si>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</si>
  <si>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</si>
  <si>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</si>
  <si>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</si>
  <si>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</si>
  <si>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</si>
  <si>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</si>
  <si>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</si>
  <si>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</si>
  <si>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</si>
  <si>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</si>
  <si>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</si>
  <si>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</si>
  <si>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</si>
  <si>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</si>
  <si>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</si>
  <si>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</si>
  <si>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</si>
  <si>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</si>
  <si>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</si>
  <si>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</si>
  <si>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</si>
  <si>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</si>
  <si>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</si>
  <si>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</si>
  <si>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</si>
  <si>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</si>
  <si>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</si>
  <si>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</si>
  <si>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</si>
  <si>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</si>
  <si>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</si>
  <si>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</si>
  <si>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</si>
  <si>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</si>
  <si>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</si>
  <si>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</si>
  <si>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</si>
  <si>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</si>
  <si>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</si>
  <si>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</si>
  <si>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</si>
  <si>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</si>
  <si>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</si>
  <si>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</si>
  <si>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</si>
  <si>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</si>
  <si>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</si>
  <si>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</si>
  <si>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</si>
  <si>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</si>
  <si>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</si>
  <si>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</si>
  <si>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</si>
  <si>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</si>
  <si>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</si>
  <si>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</si>
  <si>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</si>
  <si>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</si>
  <si>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</si>
  <si>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</si>
  <si>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</si>
  <si>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</si>
  <si>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</si>
  <si>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</si>
  <si>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</si>
  <si>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</si>
  <si>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</si>
  <si>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</si>
  <si>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</si>
  <si>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</si>
  <si>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</si>
  <si>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</si>
  <si>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</si>
  <si>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</si>
  <si>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</si>
  <si>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</si>
  <si>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</si>
  <si>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</si>
  <si>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</si>
  <si>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</si>
  <si>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</si>
  <si>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</si>
  <si>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</si>
  <si>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</si>
  <si>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</si>
  <si>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</si>
  <si>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</si>
  <si>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</si>
  <si>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</si>
  <si>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</si>
  <si>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</si>
  <si>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</si>
  <si>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</si>
  <si>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</si>
  <si>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</si>
  <si>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</si>
  <si>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</si>
  <si>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</si>
  <si>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</si>
  <si>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</si>
  <si>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</si>
  <si>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</si>
  <si>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</si>
  <si>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</si>
  <si>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</si>
  <si>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</si>
  <si>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</si>
  <si>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</si>
  <si>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</si>
  <si>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</si>
  <si>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</si>
  <si>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</si>
  <si>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</si>
  <si>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</si>
  <si>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</si>
  <si>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</si>
  <si>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</si>
  <si>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</si>
  <si>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</si>
  <si>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</si>
  <si>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</si>
  <si>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</si>
  <si>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</si>
  <si>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</si>
  <si>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</si>
  <si>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</si>
  <si>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</si>
  <si>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</si>
  <si>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</si>
  <si>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</si>
  <si>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</si>
  <si>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</si>
  <si>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</si>
  <si>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</si>
  <si>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</si>
  <si>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</si>
  <si>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</si>
  <si>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</si>
  <si>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</si>
  <si>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</si>
  <si>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</si>
  <si>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</si>
  <si>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</si>
  <si>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</si>
  <si>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</si>
  <si>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</si>
  <si>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</si>
  <si>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</si>
  <si>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</si>
  <si>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</si>
  <si>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</si>
  <si>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</si>
  <si>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</si>
  <si>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</si>
  <si>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</si>
  <si>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</si>
  <si>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</si>
  <si>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</si>
  <si>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</si>
  <si>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</si>
  <si>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</si>
  <si>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</si>
  <si>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</si>
  <si>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</si>
  <si>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</si>
  <si>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</si>
  <si>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</si>
  <si>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</si>
  <si>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</si>
  <si>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</si>
  <si>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</si>
  <si>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</si>
  <si>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</si>
  <si>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</si>
  <si>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</si>
  <si>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</si>
  <si>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</si>
  <si>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</si>
  <si>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</si>
  <si>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</si>
  <si>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</si>
  <si>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</si>
  <si>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</si>
  <si>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</si>
  <si>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</si>
  <si>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</si>
  <si>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</si>
  <si>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</si>
  <si>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</si>
  <si>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</si>
  <si>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</si>
  <si>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</si>
  <si>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</si>
  <si>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</si>
  <si>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</si>
  <si>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</si>
  <si>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</si>
  <si>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</si>
  <si>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</si>
  <si>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</si>
  <si>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</si>
  <si>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</si>
  <si>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</si>
  <si>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</si>
  <si>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</si>
  <si>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</si>
  <si>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</si>
  <si>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</si>
  <si>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</si>
  <si>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</si>
  <si>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</si>
  <si>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</si>
  <si>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</si>
  <si>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</si>
  <si>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</si>
  <si>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</si>
  <si>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</si>
  <si>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</si>
  <si>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</si>
  <si>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</si>
  <si>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</si>
  <si>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</si>
  <si>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</si>
  <si>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</si>
  <si>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</si>
  <si>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</si>
  <si>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</si>
  <si>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</si>
  <si>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</si>
  <si>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</si>
  <si>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</si>
  <si>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</si>
  <si>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</si>
  <si>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</si>
  <si>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</si>
  <si>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</si>
  <si>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</si>
  <si>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</si>
  <si>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</si>
  <si>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</si>
  <si>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</si>
  <si>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</si>
  <si>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</si>
  <si>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</si>
  <si>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</si>
  <si>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</si>
  <si>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</si>
  <si>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</si>
  <si>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</si>
  <si>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</si>
  <si>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</si>
  <si>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</si>
  <si>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</si>
  <si>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</si>
  <si>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</si>
  <si>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</si>
  <si>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</si>
  <si>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</si>
  <si>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</si>
  <si>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</si>
  <si>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</si>
  <si>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</si>
  <si>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</si>
  <si>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</si>
  <si>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</si>
  <si>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</si>
  <si>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</si>
  <si>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</si>
  <si>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</si>
  <si>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</si>
  <si>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</si>
  <si>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</si>
  <si>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</si>
  <si>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</si>
  <si>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</si>
  <si>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</si>
  <si>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</si>
  <si>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</si>
  <si>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</si>
  <si>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</si>
  <si>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</si>
  <si>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</si>
  <si>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</si>
  <si>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</si>
  <si>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</si>
  <si>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</si>
  <si>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</si>
  <si>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</si>
  <si>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</si>
  <si>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</si>
  <si>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</si>
  <si>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</si>
  <si>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</si>
  <si>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</si>
  <si>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</si>
  <si>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</si>
  <si>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</si>
  <si>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</si>
  <si>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</si>
  <si>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</si>
  <si>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</si>
  <si>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</si>
  <si>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</si>
  <si>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</si>
  <si>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</si>
  <si>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</si>
  <si>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</si>
  <si>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</si>
  <si>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</si>
  <si>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</si>
  <si>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</si>
  <si>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</si>
  <si>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</si>
  <si>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</si>
  <si>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</si>
  <si>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</si>
  <si>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</si>
  <si>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</si>
  <si>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</si>
  <si>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</si>
  <si>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</si>
  <si>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</si>
  <si>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</si>
  <si>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</si>
  <si>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</si>
  <si>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</si>
  <si>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</si>
  <si>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</si>
  <si>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</si>
  <si>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</si>
  <si>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</si>
  <si>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</si>
  <si>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</si>
  <si>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</si>
  <si>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</si>
  <si>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</si>
  <si>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</si>
  <si>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</si>
  <si>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</si>
  <si>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</si>
  <si>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</si>
  <si>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</si>
  <si>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</si>
  <si>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</si>
  <si>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</si>
  <si>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</si>
  <si>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</si>
  <si>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</si>
  <si>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</si>
  <si>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</si>
  <si>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</si>
  <si>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</si>
  <si>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</si>
  <si>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</si>
  <si>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</si>
  <si>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</si>
  <si>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</si>
  <si>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</si>
  <si>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</si>
  <si>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</si>
  <si>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</si>
  <si>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</si>
  <si>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</si>
  <si>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</si>
  <si>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</si>
  <si>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</si>
  <si>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</si>
  <si>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</si>
  <si>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</si>
  <si>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</si>
  <si>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</si>
  <si>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</si>
  <si>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</si>
  <si>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</si>
  <si>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</si>
  <si>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</si>
  <si>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</si>
  <si>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</si>
  <si>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</si>
  <si>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</si>
  <si>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</si>
  <si>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</si>
  <si>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</si>
  <si>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</si>
  <si>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</si>
  <si>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</si>
  <si>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</si>
  <si>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</si>
  <si>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</si>
  <si>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</si>
  <si>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</si>
  <si>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</si>
  <si>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</si>
  <si>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</si>
  <si>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</si>
  <si>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</si>
  <si>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</si>
  <si>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</si>
  <si>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</si>
  <si>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</si>
  <si>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</si>
  <si>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</si>
  <si>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</si>
  <si>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</si>
  <si>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</si>
  <si>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</si>
  <si>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</si>
  <si>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</si>
  <si>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</si>
  <si>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</si>
  <si>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</si>
  <si>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</si>
  <si>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</si>
  <si>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</si>
  <si>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</si>
  <si>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</si>
  <si>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</si>
  <si>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</si>
  <si>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</si>
  <si>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</si>
  <si>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</si>
  <si>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</si>
  <si>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</si>
  <si>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</si>
  <si>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</si>
  <si>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</si>
  <si>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</si>
  <si>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</si>
  <si>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</si>
  <si>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</si>
  <si>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</si>
  <si>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</si>
  <si>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</si>
  <si>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</si>
  <si>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</si>
  <si>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</si>
  <si>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</si>
  <si>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</si>
  <si>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</si>
  <si>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</si>
  <si>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</si>
  <si>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</si>
  <si>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</si>
  <si>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</si>
  <si>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</si>
  <si>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</si>
  <si>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</si>
  <si>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</si>
  <si>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</si>
  <si>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</si>
  <si>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</si>
  <si>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</si>
  <si>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</si>
  <si>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</si>
  <si>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</si>
  <si>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</si>
  <si>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</si>
  <si>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</si>
  <si>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</si>
  <si>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</si>
  <si>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</si>
  <si>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</si>
  <si>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</si>
  <si>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</si>
  <si>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</si>
  <si>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</si>
  <si>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</si>
  <si>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</si>
  <si>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</si>
  <si>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</si>
  <si>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</si>
  <si>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</si>
  <si>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</si>
  <si>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</si>
  <si>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</si>
  <si>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</si>
  <si>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</si>
  <si>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</si>
  <si>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</si>
  <si>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</si>
  <si>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</si>
  <si>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</si>
  <si>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</si>
  <si>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</si>
  <si>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</si>
  <si>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</si>
  <si>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</si>
  <si>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</si>
  <si>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</si>
  <si>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</si>
  <si>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</si>
  <si>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</si>
  <si>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</si>
  <si>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</si>
  <si>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</si>
  <si>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</si>
  <si>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</si>
  <si>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</si>
  <si>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</si>
  <si>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</si>
  <si>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</si>
  <si>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</si>
  <si>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</si>
  <si>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</si>
  <si>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</si>
  <si>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</si>
  <si>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</si>
  <si>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</si>
  <si>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</si>
  <si>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</si>
  <si>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</si>
  <si>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</si>
  <si>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</si>
  <si>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</si>
  <si>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</si>
  <si>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</si>
  <si>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</si>
  <si>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</si>
  <si>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</si>
  <si>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</si>
  <si>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</si>
  <si>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</si>
  <si>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</si>
  <si>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</si>
  <si>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</si>
  <si>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</si>
  <si>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</si>
  <si>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</si>
  <si>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</si>
  <si>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</si>
  <si>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</si>
  <si>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</si>
  <si>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</si>
  <si>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</si>
  <si>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</si>
  <si>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</si>
  <si>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</si>
  <si>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</si>
  <si>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</si>
  <si>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</si>
  <si>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</si>
  <si>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</si>
  <si>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</si>
  <si>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</si>
  <si>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</si>
  <si>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</si>
  <si>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</si>
  <si>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</si>
  <si>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</si>
  <si>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</si>
  <si>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</si>
  <si>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</si>
  <si>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</si>
  <si>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</si>
  <si>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</si>
  <si>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</si>
  <si>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</si>
  <si>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</si>
  <si>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</si>
  <si>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</si>
  <si>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</si>
  <si>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</si>
  <si>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</si>
  <si>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</si>
  <si>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</si>
  <si>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</si>
  <si>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</si>
  <si>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</si>
  <si>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</si>
  <si>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</si>
  <si>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</si>
  <si>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</si>
  <si>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</si>
  <si>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</si>
  <si>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</si>
  <si>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</si>
  <si>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</si>
  <si>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</si>
  <si>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</si>
  <si>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</si>
  <si>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</si>
  <si>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</si>
  <si>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</si>
  <si>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</si>
  <si>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</si>
  <si>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</si>
  <si>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</si>
  <si>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</si>
  <si>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</si>
  <si>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</si>
  <si>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</si>
  <si>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</si>
  <si>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</si>
  <si>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</si>
  <si>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</si>
  <si>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</si>
  <si>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</si>
  <si>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</si>
  <si>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</si>
  <si>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</si>
  <si>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</si>
  <si>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</si>
  <si>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</si>
  <si>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</si>
  <si>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</si>
  <si>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</si>
  <si>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</si>
  <si>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</si>
  <si>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</si>
  <si>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</si>
  <si>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</si>
  <si>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</si>
  <si>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</si>
  <si>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</si>
  <si>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</si>
  <si>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</si>
  <si>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</si>
  <si>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</si>
  <si>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</si>
  <si>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</si>
  <si>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</si>
  <si>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</si>
  <si>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</si>
  <si>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</si>
  <si>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</si>
  <si>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</si>
  <si>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</si>
  <si>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</si>
  <si>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</si>
  <si>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</si>
  <si>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</si>
  <si>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</si>
  <si>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</si>
  <si>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</si>
  <si>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</si>
  <si>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</si>
  <si>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</si>
  <si>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</si>
  <si>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</si>
  <si>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</si>
  <si>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</si>
  <si>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</si>
  <si>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</si>
  <si>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</si>
  <si>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</si>
  <si>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</si>
  <si>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</si>
  <si>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</si>
  <si>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</si>
  <si>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</si>
  <si>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</si>
  <si>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</si>
  <si>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</si>
  <si>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</si>
  <si>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</si>
  <si>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</si>
  <si>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</si>
  <si>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</si>
  <si>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</si>
  <si>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</si>
  <si>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</si>
  <si>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</si>
  <si>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</si>
  <si>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</si>
  <si>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</si>
  <si>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</si>
  <si>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</si>
  <si>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</si>
  <si>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</si>
  <si>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</si>
  <si>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</si>
  <si>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</si>
  <si>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</si>
  <si>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</si>
  <si>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</si>
  <si>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</si>
  <si>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</si>
  <si>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</si>
  <si>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</si>
  <si>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</si>
  <si>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</si>
  <si>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</si>
  <si>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</si>
  <si>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</si>
  <si>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</si>
  <si>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</si>
  <si>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</si>
  <si>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</si>
  <si>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</si>
  <si>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</si>
  <si>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</si>
  <si>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</si>
  <si>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</si>
  <si>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</si>
  <si>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</si>
  <si>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</si>
  <si>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</si>
  <si>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</si>
  <si>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</si>
  <si>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</si>
  <si>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</si>
  <si>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</si>
  <si>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</si>
  <si>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</si>
  <si>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</si>
  <si>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</si>
  <si>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</si>
  <si>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</si>
  <si>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</si>
  <si>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</si>
  <si>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</si>
  <si>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</si>
  <si>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</si>
  <si>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</si>
  <si>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</si>
  <si>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</si>
  <si>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</si>
  <si>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</si>
  <si>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</si>
  <si>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</si>
  <si>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</si>
  <si>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</si>
  <si>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</si>
  <si>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</si>
  <si>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</si>
  <si>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</si>
  <si>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</si>
  <si>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</si>
  <si>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</si>
  <si>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</si>
  <si>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</si>
  <si>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</si>
  <si>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</si>
  <si>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</si>
  <si>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</si>
  <si>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</si>
  <si>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</si>
  <si>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</si>
  <si>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</si>
  <si>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</si>
  <si>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</si>
  <si>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</si>
  <si>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</si>
  <si>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</si>
  <si>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</si>
  <si>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</si>
  <si>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</si>
  <si>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</si>
  <si>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</si>
  <si>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</si>
  <si>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</si>
  <si>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</si>
  <si>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</si>
  <si>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</si>
  <si>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</si>
  <si>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</si>
  <si>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</si>
  <si>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</si>
  <si>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</si>
  <si>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</si>
  <si>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</si>
  <si>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</si>
  <si>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</si>
  <si>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</si>
  <si>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</si>
  <si>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</si>
  <si>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</si>
  <si>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</si>
  <si>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</si>
  <si>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</si>
  <si>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</si>
  <si>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</si>
  <si>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</si>
  <si>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</si>
  <si>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</si>
  <si>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</si>
  <si>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</si>
  <si>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</si>
  <si>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</si>
  <si>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</si>
  <si>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</si>
  <si>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</si>
  <si>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</si>
  <si>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</si>
  <si>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</si>
  <si>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</si>
  <si>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</si>
  <si>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</si>
  <si>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</si>
  <si>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</si>
  <si>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</si>
  <si>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</si>
  <si>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</si>
  <si>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</si>
  <si>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</si>
  <si>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</si>
  <si>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</si>
  <si>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</si>
  <si>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</si>
  <si>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</si>
  <si>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</si>
  <si>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</si>
  <si>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</si>
  <si>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</si>
  <si>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</si>
  <si>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</si>
  <si>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</si>
  <si>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</si>
  <si>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</si>
  <si>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</si>
  <si>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</si>
  <si>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</si>
  <si>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</si>
  <si>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</si>
  <si>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</si>
  <si>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</si>
  <si>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</si>
  <si>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</si>
  <si>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</si>
  <si>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</si>
  <si>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</si>
  <si>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</si>
  <si>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</si>
  <si>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</si>
  <si>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</si>
  <si>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</si>
  <si>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</si>
  <si>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</si>
  <si>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</si>
  <si>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</si>
  <si>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</si>
  <si>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</si>
  <si>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</si>
  <si>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</si>
  <si>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</si>
  <si>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</si>
  <si>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</si>
  <si>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</si>
  <si>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</si>
  <si>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</si>
  <si>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</si>
  <si>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</si>
  <si>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</si>
  <si>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</si>
  <si>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</si>
  <si>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</si>
  <si>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</si>
  <si>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</si>
  <si>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</si>
  <si>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</si>
  <si>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</si>
  <si>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</si>
  <si>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</si>
  <si>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</si>
  <si>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</si>
  <si>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</si>
  <si>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</si>
  <si>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</si>
  <si>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</si>
  <si>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</si>
  <si>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</si>
  <si>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</si>
  <si>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</si>
  <si>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</si>
  <si>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</si>
  <si>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</si>
  <si>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</si>
  <si>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</si>
  <si>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</si>
  <si>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</si>
  <si>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</si>
  <si>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</si>
  <si>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</si>
  <si>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</si>
  <si>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</si>
  <si>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</si>
  <si>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</si>
  <si>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</si>
  <si>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</si>
  <si>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</si>
  <si>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</si>
  <si>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</si>
  <si>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</si>
  <si>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</si>
  <si>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</si>
  <si>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</si>
  <si>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</si>
  <si>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</si>
  <si>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</si>
  <si>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</si>
  <si>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</si>
  <si>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</si>
  <si>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</si>
  <si>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</si>
  <si>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</si>
  <si>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</si>
  <si>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</si>
  <si>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</si>
  <si>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</si>
  <si>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</si>
  <si>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</si>
  <si>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</si>
  <si>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</si>
  <si>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</si>
  <si>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</si>
  <si>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</si>
  <si>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</si>
  <si>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</si>
  <si>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</si>
  <si>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</si>
  <si>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</si>
  <si>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</si>
  <si>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</si>
  <si>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</si>
  <si>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</si>
  <si>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</si>
  <si>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</si>
  <si>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</si>
  <si>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</si>
  <si>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</si>
  <si>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</si>
  <si>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</si>
  <si>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</si>
  <si>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</si>
  <si>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</si>
  <si>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</si>
  <si>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</si>
  <si>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</si>
  <si>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</si>
  <si>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</si>
  <si>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</si>
  <si>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</si>
  <si>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</si>
  <si>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</si>
  <si>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</si>
  <si>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</si>
  <si>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</si>
  <si>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</si>
  <si>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</si>
  <si>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</si>
  <si>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</si>
  <si>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</si>
  <si>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</si>
  <si>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</si>
  <si>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</si>
  <si>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</si>
  <si>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</si>
  <si>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</si>
  <si>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</si>
  <si>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</si>
  <si>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</si>
  <si>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</si>
  <si>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</si>
  <si>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</si>
  <si>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</si>
  <si>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</si>
  <si>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</si>
  <si>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</si>
  <si>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</si>
  <si>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</si>
  <si>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</si>
  <si>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</si>
  <si>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</si>
  <si>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</si>
  <si>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</si>
  <si>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</si>
  <si>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</si>
  <si>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</si>
  <si>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</si>
  <si>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</si>
  <si>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</si>
  <si>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</si>
  <si>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</si>
  <si>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</si>
  <si>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</si>
  <si>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</si>
  <si>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</si>
  <si>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</si>
  <si>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</si>
  <si>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</si>
  <si>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</si>
  <si>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</si>
  <si>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</si>
  <si>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</si>
  <si>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</si>
  <si>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</si>
  <si>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</si>
  <si>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</si>
  <si>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</si>
  <si>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</si>
  <si>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</si>
  <si>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</si>
  <si>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</si>
  <si>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</si>
  <si>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</si>
  <si>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</si>
  <si>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</si>
  <si>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</si>
  <si>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</si>
  <si>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</si>
  <si>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</si>
  <si>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</si>
  <si>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</si>
  <si>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</si>
  <si>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</si>
  <si>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</si>
  <si>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</si>
  <si>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</si>
  <si>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</si>
  <si>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</si>
  <si>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</si>
  <si>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</si>
  <si>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</si>
  <si>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</si>
  <si>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</si>
  <si>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</si>
  <si>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</si>
  <si>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</si>
  <si>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</si>
  <si>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</si>
  <si>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</si>
  <si>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</si>
  <si>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</si>
  <si>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</si>
  <si>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</si>
  <si>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</si>
  <si>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</si>
  <si>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</si>
  <si>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</si>
  <si>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</si>
  <si>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</si>
  <si>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</si>
  <si>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</si>
  <si>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</si>
  <si>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</si>
  <si>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</si>
  <si>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</si>
  <si>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</si>
  <si>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</si>
  <si>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</si>
  <si>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</si>
  <si>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</si>
  <si>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</si>
  <si>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</si>
  <si>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</si>
  <si>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</si>
  <si>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</si>
  <si>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</si>
  <si>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</si>
  <si>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</si>
  <si>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</si>
  <si>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</si>
  <si>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</si>
  <si>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</si>
  <si>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</si>
  <si>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</si>
  <si>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</si>
  <si>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</si>
  <si>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</si>
  <si>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</si>
  <si>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</si>
  <si>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</si>
  <si>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</si>
  <si>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</si>
  <si>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</si>
  <si>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</si>
  <si>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</si>
  <si>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</si>
  <si>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</si>
  <si>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</si>
  <si>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</si>
  <si>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</si>
  <si>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</si>
  <si>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</si>
  <si>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</si>
  <si>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</si>
  <si>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</si>
  <si>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</si>
  <si>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</si>
  <si>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</si>
  <si>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</si>
  <si>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</si>
  <si>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</si>
  <si>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</si>
  <si>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</si>
  <si>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</si>
  <si>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</si>
  <si>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</si>
  <si>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</si>
  <si>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</si>
  <si>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</si>
  <si>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</si>
  <si>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</si>
  <si>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</si>
  <si>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</si>
  <si>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</si>
  <si>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</si>
  <si>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</si>
  <si>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</si>
  <si>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</si>
  <si>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</si>
  <si>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</si>
  <si>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</si>
  <si>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</si>
  <si>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</si>
  <si>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</si>
  <si>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</si>
  <si>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</si>
  <si>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</si>
  <si>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</si>
  <si>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</si>
  <si>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</si>
  <si>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</si>
  <si>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</si>
  <si>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</si>
  <si>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</si>
  <si>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</si>
  <si>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</si>
  <si>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</si>
  <si>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</si>
  <si>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</si>
  <si>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</si>
  <si>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</si>
  <si>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</si>
  <si>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</si>
  <si>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</si>
  <si>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</si>
  <si>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</si>
  <si>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</si>
  <si>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</si>
  <si>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</si>
  <si>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</si>
  <si>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</si>
  <si>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</si>
  <si>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</si>
  <si>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</si>
  <si>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</si>
  <si>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</si>
  <si>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</si>
  <si>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</si>
  <si>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</si>
  <si>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</si>
  <si>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</si>
  <si>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</si>
  <si>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</si>
  <si>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</si>
  <si>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</si>
  <si>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</si>
  <si>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</si>
  <si>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</si>
  <si>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</si>
  <si>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</si>
  <si>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</si>
  <si>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</si>
  <si>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</si>
  <si>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</si>
  <si>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</si>
  <si>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</si>
  <si>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</si>
  <si>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</si>
  <si>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</si>
  <si>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</si>
  <si>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</si>
  <si>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</si>
  <si>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</si>
  <si>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</si>
  <si>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</si>
  <si>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</si>
  <si>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</si>
  <si>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</si>
  <si>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</si>
  <si>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</si>
  <si>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</si>
  <si>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</si>
  <si>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</si>
  <si>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</si>
  <si>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</si>
  <si>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</si>
  <si>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</si>
  <si>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</si>
  <si>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</si>
  <si>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</si>
  <si>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</si>
  <si>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</si>
  <si>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</si>
  <si>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</si>
  <si>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</si>
  <si>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</si>
  <si>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</si>
  <si>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</si>
  <si>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</si>
  <si>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</si>
  <si>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</si>
  <si>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</si>
  <si>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</si>
  <si>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</si>
  <si>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</si>
  <si>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</si>
  <si>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</si>
  <si>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</si>
  <si>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</si>
  <si>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</si>
  <si>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</si>
  <si>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</si>
  <si>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</si>
  <si>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</si>
  <si>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</si>
  <si>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</si>
  <si>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</si>
  <si>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</si>
  <si>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</si>
  <si>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</si>
  <si>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</si>
  <si>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</si>
  <si>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</si>
  <si>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</si>
  <si>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</si>
  <si>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</si>
  <si>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</si>
  <si>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</si>
  <si>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</si>
  <si>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</si>
  <si>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</si>
  <si>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</si>
  <si>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</si>
  <si>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</si>
  <si>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</si>
  <si>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</si>
  <si>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</si>
  <si>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</si>
  <si>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</si>
  <si>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</si>
  <si>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</si>
  <si>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</si>
  <si>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</si>
  <si>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</si>
  <si>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</si>
  <si>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</si>
  <si>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</si>
  <si>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</si>
  <si>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</si>
  <si>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</si>
  <si>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</si>
  <si>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</si>
  <si>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</si>
  <si>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</si>
  <si>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</si>
  <si>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</si>
  <si>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</si>
  <si>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</si>
  <si>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</si>
  <si>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</si>
  <si>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</si>
  <si>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</si>
  <si>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</si>
  <si>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</si>
  <si>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</si>
  <si>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</si>
  <si>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</si>
  <si>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</si>
  <si>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</si>
  <si>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</si>
  <si>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</si>
  <si>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</si>
  <si>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</si>
  <si>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</si>
  <si>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</si>
  <si>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</si>
  <si>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</si>
  <si>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</si>
  <si>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</si>
  <si>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</si>
  <si>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</si>
  <si>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</si>
  <si>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</si>
  <si>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</si>
  <si>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</si>
  <si>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</si>
  <si>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</si>
  <si>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</si>
  <si>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</si>
  <si>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</si>
  <si>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</si>
  <si>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</si>
  <si>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</si>
  <si>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</si>
  <si>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</si>
  <si>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</si>
  <si>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</si>
  <si>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</si>
  <si>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</si>
  <si>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</si>
  <si>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</si>
  <si>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</si>
  <si>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</si>
  <si>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</si>
  <si>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</si>
  <si>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</si>
  <si>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</si>
  <si>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</si>
  <si>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</si>
  <si>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</si>
  <si>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</si>
  <si>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</si>
  <si>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</si>
  <si>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</si>
  <si>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</si>
  <si>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</si>
  <si>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</si>
  <si>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</si>
  <si>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</si>
  <si>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</si>
  <si>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</si>
  <si>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</si>
  <si>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</si>
  <si>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</si>
  <si>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</si>
  <si>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</si>
  <si>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</si>
  <si>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</si>
  <si>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</si>
  <si>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</si>
  <si>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</si>
  <si>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</si>
  <si>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</si>
  <si>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</si>
  <si>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</si>
  <si>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</si>
  <si>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</si>
  <si>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</si>
  <si>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</si>
  <si>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</si>
  <si>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</si>
  <si>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</si>
  <si>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</si>
  <si>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</si>
  <si>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</si>
  <si>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</si>
  <si>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</si>
  <si>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</si>
  <si>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</si>
  <si>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</si>
  <si>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</si>
  <si>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</si>
  <si>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</si>
  <si>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</si>
  <si>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</si>
  <si>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</si>
  <si>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</si>
  <si>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</si>
  <si>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</si>
  <si>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</si>
  <si>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</si>
  <si>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</si>
  <si>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</si>
  <si>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</si>
  <si>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</si>
  <si>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</si>
  <si>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</si>
  <si>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</si>
  <si>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</si>
  <si>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</si>
  <si>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</si>
  <si>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</si>
  <si>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</si>
  <si>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</si>
  <si>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</si>
  <si>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</si>
  <si>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</si>
  <si>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</si>
  <si>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</si>
  <si>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</si>
  <si>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</si>
  <si>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</si>
  <si>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</si>
  <si>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</si>
  <si>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</si>
  <si>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</si>
  <si>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</si>
  <si>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</si>
  <si>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</si>
  <si>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</si>
  <si>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</si>
  <si>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</si>
  <si>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</si>
  <si>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</si>
  <si>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</si>
  <si>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</si>
  <si>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</si>
  <si>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</si>
  <si>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</si>
  <si>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</si>
  <si>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</si>
  <si>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</si>
  <si>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</si>
  <si>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</si>
  <si>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</si>
  <si>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</si>
  <si>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</si>
  <si>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</si>
  <si>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</si>
  <si>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</si>
  <si>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</si>
  <si>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</si>
  <si>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</si>
  <si>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</si>
  <si>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</si>
  <si>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</si>
  <si>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</si>
  <si>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</si>
  <si>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</si>
  <si>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</si>
  <si>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</si>
  <si>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</si>
  <si>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</si>
  <si>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</si>
  <si>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</si>
  <si>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</si>
  <si>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</si>
  <si>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</si>
  <si>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</si>
  <si>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</si>
  <si>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</si>
  <si>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</si>
  <si>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</si>
  <si>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</si>
  <si>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</si>
  <si>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</si>
  <si>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</si>
  <si>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</si>
  <si>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</si>
  <si>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</si>
  <si>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</si>
  <si>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</si>
  <si>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</si>
  <si>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</si>
  <si>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</si>
  <si>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</si>
  <si>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</si>
  <si>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</si>
  <si>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</si>
  <si>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</si>
  <si>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</si>
  <si>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</si>
  <si>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</si>
  <si>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</si>
  <si>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</si>
  <si>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</si>
  <si>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</si>
  <si>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</si>
  <si>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</si>
  <si>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</si>
  <si>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</si>
  <si>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</si>
  <si>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</si>
  <si>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</si>
  <si>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</si>
  <si>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</si>
  <si>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</si>
  <si>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</si>
  <si>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</si>
  <si>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</si>
  <si>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</si>
  <si>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</si>
  <si>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</si>
  <si>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</si>
  <si>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</si>
  <si>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</si>
  <si>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</si>
  <si>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</si>
  <si>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</si>
  <si>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</si>
  <si>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</si>
  <si>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</si>
  <si>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</si>
  <si>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</si>
  <si>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</si>
  <si>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</si>
  <si>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</si>
  <si>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</si>
  <si>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</si>
  <si>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</si>
  <si>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</si>
  <si>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</si>
  <si>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</si>
  <si>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</si>
  <si>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</si>
  <si>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</si>
  <si>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</si>
  <si>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</si>
  <si>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</si>
  <si>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</si>
  <si>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</si>
  <si>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</si>
  <si>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</si>
  <si>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</si>
  <si>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</si>
  <si>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</si>
  <si>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</si>
  <si>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</si>
  <si>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</si>
  <si>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</si>
  <si>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</si>
  <si>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</si>
  <si>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</si>
  <si>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</si>
  <si>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</si>
  <si>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</si>
  <si>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</si>
  <si>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</si>
  <si>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</si>
  <si>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</si>
  <si>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</si>
  <si>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</si>
  <si>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</si>
  <si>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</si>
  <si>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</si>
  <si>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</si>
  <si>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</si>
  <si>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</si>
  <si>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</si>
  <si>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</si>
  <si>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</si>
  <si>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</si>
  <si>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</si>
  <si>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</si>
  <si>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</si>
  <si>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</si>
  <si>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</si>
  <si>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</si>
  <si>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</si>
  <si>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</si>
  <si>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</si>
  <si>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</si>
  <si>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</si>
  <si>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</si>
  <si>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</si>
  <si>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</si>
  <si>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</si>
  <si>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</si>
  <si>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</si>
  <si>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</si>
  <si>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</si>
  <si>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</si>
  <si>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</si>
  <si>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</si>
  <si>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</si>
  <si>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</si>
  <si>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</si>
  <si>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</si>
  <si>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</si>
  <si>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</si>
  <si>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</si>
  <si>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</si>
  <si>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</si>
  <si>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</si>
  <si>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</si>
  <si>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</si>
  <si>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</si>
  <si>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</si>
  <si>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</si>
  <si>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</si>
  <si>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</si>
  <si>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</si>
  <si>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</si>
  <si>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</si>
  <si>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</si>
  <si>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</si>
  <si>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</si>
  <si>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</si>
  <si>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</si>
  <si>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</si>
  <si>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</si>
  <si>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</si>
  <si>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</si>
  <si>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</si>
  <si>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</si>
  <si>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</si>
  <si>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</si>
  <si>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</si>
  <si>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</si>
  <si>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</si>
  <si>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</si>
  <si>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</si>
  <si>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</si>
  <si>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</si>
  <si>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</si>
  <si>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</si>
  <si>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</si>
  <si>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</si>
  <si>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</si>
  <si>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</si>
  <si>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</si>
  <si>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</si>
  <si>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</si>
  <si>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</si>
  <si>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</si>
  <si>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</si>
  <si>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</si>
  <si>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</si>
  <si>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</si>
  <si>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</si>
  <si>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</si>
  <si>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</si>
  <si>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</si>
  <si>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</si>
  <si>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</si>
  <si>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</si>
  <si>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</si>
  <si>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</si>
  <si>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</si>
  <si>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</si>
  <si>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</si>
  <si>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</si>
  <si>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</si>
  <si>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</si>
  <si>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</si>
  <si>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</si>
  <si>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</si>
  <si>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</si>
  <si>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</si>
  <si>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</si>
  <si>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</si>
  <si>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</si>
  <si>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</si>
  <si>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</si>
  <si>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</si>
  <si>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</si>
  <si>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</si>
  <si>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</si>
  <si>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</si>
  <si>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</si>
  <si>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</si>
  <si>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</si>
  <si>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</si>
  <si>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</si>
  <si>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</si>
  <si>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</si>
  <si>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</si>
  <si>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</si>
  <si>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</si>
  <si>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</si>
  <si>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</si>
  <si>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</si>
  <si>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</si>
  <si>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</si>
  <si>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</si>
  <si>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</si>
  <si>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</si>
  <si>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</si>
  <si>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</si>
  <si>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</si>
  <si>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</si>
  <si>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</si>
  <si>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</si>
  <si>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</si>
  <si>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</si>
  <si>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</si>
  <si>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</si>
  <si>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</si>
  <si>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</si>
  <si>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</si>
  <si>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</si>
  <si>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</si>
  <si>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</si>
  <si>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</si>
  <si>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</si>
  <si>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</si>
  <si>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</si>
  <si>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</si>
  <si>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</si>
  <si>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</si>
  <si>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</si>
  <si>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</si>
  <si>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</si>
  <si>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</si>
  <si>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</si>
  <si>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</si>
  <si>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</si>
  <si>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</si>
  <si>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</si>
  <si>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</si>
  <si>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</si>
  <si>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</si>
  <si>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</si>
  <si>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</si>
  <si>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</si>
  <si>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</si>
  <si>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</si>
  <si>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</si>
  <si>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</si>
  <si>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</si>
  <si>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</si>
  <si>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</si>
  <si>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</si>
  <si>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</si>
  <si>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</si>
  <si>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</si>
  <si>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</si>
  <si>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</si>
  <si>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</si>
  <si>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</si>
  <si>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</si>
  <si>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</si>
  <si>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</si>
  <si>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</si>
  <si>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</si>
  <si>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</si>
  <si>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</si>
  <si>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</si>
  <si>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</si>
  <si>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</si>
  <si>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</si>
  <si>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</si>
  <si>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</si>
  <si>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</si>
  <si>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</si>
  <si>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</si>
  <si>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</si>
  <si>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</si>
  <si>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</si>
  <si>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</si>
  <si>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</si>
  <si>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</si>
  <si>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</si>
  <si>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</si>
  <si>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</si>
  <si>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</si>
  <si>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</si>
  <si>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</si>
  <si>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</si>
  <si>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</si>
  <si>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</si>
  <si>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</si>
  <si>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</si>
  <si>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</si>
  <si>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</si>
  <si>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</si>
  <si>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</si>
  <si>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</si>
  <si>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</si>
  <si>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</si>
  <si>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</si>
  <si>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</si>
  <si>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</si>
  <si>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</si>
  <si>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</si>
  <si>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</si>
  <si>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</si>
  <si>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</si>
  <si>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</si>
  <si>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</si>
  <si>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</si>
  <si>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</si>
  <si>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</si>
  <si>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</si>
  <si>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</si>
  <si>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</si>
  <si>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</si>
  <si>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</si>
  <si>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</si>
  <si>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</si>
  <si>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</si>
  <si>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</si>
  <si>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</si>
  <si>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</si>
  <si>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</si>
  <si>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</si>
  <si>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</si>
  <si>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</si>
  <si>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</si>
  <si>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</si>
  <si>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</si>
  <si>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</si>
  <si>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</si>
  <si>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</si>
  <si>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</si>
  <si>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</si>
  <si>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</si>
  <si>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</si>
  <si>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</si>
  <si>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</si>
  <si>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</si>
  <si>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</si>
  <si>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</si>
  <si>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</si>
  <si>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</si>
  <si>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</si>
  <si>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</si>
  <si>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</si>
  <si>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</si>
  <si>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</si>
  <si>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</si>
  <si>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</si>
  <si>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</si>
  <si>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</si>
  <si>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</si>
  <si>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</si>
  <si>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</si>
  <si>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</si>
  <si>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</si>
  <si>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</si>
  <si>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</si>
  <si>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</si>
  <si>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</si>
  <si>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</si>
  <si>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</si>
  <si>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</si>
  <si>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</si>
  <si>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</si>
  <si>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</si>
  <si>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</si>
  <si>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</si>
  <si>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</si>
  <si>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</si>
  <si>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</si>
  <si>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</si>
  <si>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</si>
  <si>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</si>
  <si>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</si>
  <si>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</si>
  <si>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</si>
  <si>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</si>
  <si>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</si>
  <si>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</si>
  <si>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</si>
  <si>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</si>
  <si>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</si>
  <si>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</si>
  <si>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</si>
  <si>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</si>
  <si>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</si>
  <si>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</si>
  <si>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</si>
  <si>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</si>
  <si>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</si>
  <si>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</si>
  <si>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</si>
  <si>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</si>
  <si>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</si>
  <si>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</si>
  <si>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</si>
  <si>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</si>
  <si>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</si>
  <si>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</si>
  <si>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</si>
  <si>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</si>
  <si>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</si>
  <si>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</si>
  <si>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</si>
  <si>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</si>
  <si>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</si>
  <si>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</si>
  <si>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</si>
  <si>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</si>
  <si>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</si>
  <si>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</si>
  <si>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</si>
  <si>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</si>
  <si>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</si>
  <si>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</si>
  <si>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</si>
  <si>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</si>
  <si>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</si>
  <si>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</si>
  <si>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</si>
  <si>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</si>
  <si>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</si>
  <si>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</si>
  <si>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</si>
  <si>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</si>
  <si>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</si>
  <si>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</si>
  <si>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</si>
  <si>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</si>
  <si>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</si>
  <si>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</si>
  <si>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</si>
  <si>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</si>
  <si>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</si>
  <si>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</si>
  <si>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</si>
  <si>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</si>
  <si>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</si>
  <si>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</si>
  <si>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</si>
  <si>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</si>
  <si>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</si>
  <si>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</si>
  <si>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</si>
  <si>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</si>
  <si>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</si>
  <si>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</si>
  <si>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</si>
  <si>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</si>
  <si>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</si>
  <si>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</si>
  <si>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</si>
  <si>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</si>
  <si>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</si>
  <si>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</si>
  <si>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</si>
  <si>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</si>
  <si>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</si>
  <si>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</si>
  <si>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</si>
  <si>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</si>
  <si>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</si>
  <si>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</si>
  <si>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</si>
  <si>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</si>
  <si>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</si>
  <si>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</si>
  <si>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</si>
  <si>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</si>
  <si>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</si>
  <si>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</si>
  <si>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</si>
  <si>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</si>
  <si>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</si>
  <si>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</si>
  <si>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</si>
  <si>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</si>
  <si>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</si>
  <si>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</si>
  <si>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</si>
  <si>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</si>
  <si>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</si>
  <si>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</si>
  <si>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</si>
  <si>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</si>
  <si>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</si>
  <si>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</si>
  <si>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</si>
  <si>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</si>
  <si>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</si>
  <si>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</si>
  <si>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</si>
  <si>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</si>
  <si>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</si>
  <si>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</si>
  <si>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</si>
  <si>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</si>
  <si>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</si>
  <si>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</si>
  <si>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</si>
  <si>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</si>
  <si>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</si>
  <si>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</si>
  <si>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</si>
  <si>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</si>
  <si>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</si>
  <si>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</si>
  <si>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</si>
  <si>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</si>
  <si>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</si>
  <si>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</si>
  <si>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</si>
  <si>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</si>
  <si>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</si>
  <si>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</si>
  <si>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</si>
  <si>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</si>
  <si>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</si>
  <si>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</si>
  <si>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</si>
  <si>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</si>
  <si>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</si>
  <si>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</si>
  <si>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</si>
  <si>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</si>
  <si>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</si>
  <si>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</si>
  <si>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</si>
  <si>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</si>
  <si>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</si>
  <si>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</si>
  <si>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</si>
  <si>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</si>
  <si>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</si>
  <si>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</si>
  <si>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</si>
  <si>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</si>
  <si>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</si>
  <si>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</si>
  <si>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</si>
  <si>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</si>
  <si>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</si>
  <si>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</si>
  <si>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</si>
  <si>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</si>
  <si>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</si>
  <si>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</si>
  <si>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</si>
  <si>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</si>
  <si>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</si>
  <si>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</si>
  <si>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</si>
  <si>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</si>
  <si>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</si>
  <si>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</si>
  <si>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</si>
  <si>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</si>
  <si>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</si>
  <si>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</si>
  <si>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</si>
  <si>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</si>
  <si>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</si>
  <si>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</si>
  <si>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</si>
  <si>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</si>
  <si>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</si>
  <si>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</si>
  <si>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</si>
  <si>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</si>
  <si>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</si>
  <si>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</si>
  <si>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</si>
  <si>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</si>
  <si>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</si>
  <si>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</si>
  <si>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</si>
  <si>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</si>
  <si>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</si>
  <si>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</si>
  <si>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</si>
  <si>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</si>
  <si>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</si>
  <si>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</si>
  <si>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</si>
  <si>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</si>
  <si>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</si>
  <si>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</si>
  <si>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</si>
  <si>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</si>
  <si>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</si>
  <si>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</si>
  <si>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</si>
  <si>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</si>
  <si>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</si>
  <si>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</si>
  <si>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</si>
  <si>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</si>
  <si>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</si>
  <si>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</si>
  <si>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</si>
  <si>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</si>
  <si>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</si>
  <si>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</si>
  <si>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</si>
  <si>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</si>
  <si>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</si>
  <si>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</si>
  <si>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</si>
  <si>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</si>
  <si>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</si>
  <si>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</si>
  <si>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</si>
  <si>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</si>
  <si>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</si>
  <si>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</si>
  <si>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</si>
  <si>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</si>
  <si>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</si>
  <si>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</si>
  <si>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</si>
  <si>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</si>
  <si>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</si>
  <si>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</si>
  <si>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</si>
  <si>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</si>
  <si>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</si>
  <si>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</si>
  <si>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</si>
  <si>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</si>
  <si>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</si>
  <si>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</si>
  <si>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</si>
  <si>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</si>
  <si>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</si>
  <si>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</si>
  <si>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</si>
  <si>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</si>
  <si>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</si>
  <si>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</si>
  <si>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</si>
  <si>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</si>
  <si>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</si>
  <si>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</si>
  <si>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</si>
  <si>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</si>
  <si>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</si>
  <si>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</si>
  <si>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</si>
  <si>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</si>
  <si>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</si>
  <si>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</si>
  <si>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</si>
  <si>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</si>
  <si>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</si>
  <si>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</si>
  <si>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</si>
  <si>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</si>
  <si>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</si>
  <si>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</si>
  <si>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</si>
  <si>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</si>
  <si>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</si>
  <si>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</si>
  <si>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</si>
  <si>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</si>
  <si>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</si>
  <si>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</si>
  <si>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</si>
  <si>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</si>
  <si>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</si>
  <si>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</si>
  <si>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</si>
  <si>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</si>
  <si>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</si>
  <si>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</si>
  <si>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</si>
  <si>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</si>
  <si>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</si>
  <si>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</si>
  <si>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</si>
  <si>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</si>
  <si>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</si>
  <si>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</si>
  <si>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</si>
  <si>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</si>
  <si>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</si>
  <si>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</si>
  <si>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</si>
  <si>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</si>
  <si>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</si>
  <si>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</si>
  <si>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</si>
  <si>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</si>
  <si>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</si>
  <si>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</si>
  <si>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</si>
  <si>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</si>
  <si>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</si>
  <si>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</si>
  <si>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</si>
  <si>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</si>
  <si>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</si>
  <si>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</si>
  <si>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</si>
  <si>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</si>
  <si>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</si>
  <si>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</si>
  <si>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</si>
  <si>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</si>
  <si>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</si>
  <si>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</si>
  <si>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</si>
  <si>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</si>
  <si>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</si>
  <si>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</si>
  <si>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</si>
  <si>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</si>
  <si>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</si>
  <si>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</si>
  <si>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</si>
  <si>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</si>
  <si>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</si>
  <si>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</si>
  <si>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</si>
  <si>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</si>
  <si>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</si>
  <si>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</si>
  <si>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</si>
  <si>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</si>
  <si>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</si>
  <si>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</si>
  <si>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</si>
  <si>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</si>
  <si>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</si>
  <si>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</si>
  <si>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</si>
  <si>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</si>
  <si>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</si>
  <si>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</si>
  <si>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</si>
  <si>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</si>
  <si>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</si>
  <si>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</si>
  <si>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</si>
  <si>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</si>
  <si>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</si>
  <si>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</si>
  <si>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</si>
  <si>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</si>
  <si>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</si>
  <si>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</si>
  <si>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</si>
  <si>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</si>
  <si>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</si>
  <si>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</si>
  <si>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</si>
  <si>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</si>
  <si>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</si>
  <si>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</si>
  <si>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</si>
  <si>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</si>
  <si>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</si>
  <si>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</si>
  <si>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</si>
  <si>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</si>
  <si>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</si>
  <si>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</si>
  <si>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</si>
  <si>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</si>
  <si>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</si>
  <si>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</si>
  <si>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</si>
  <si>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</si>
  <si>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</si>
  <si>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</si>
  <si>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</si>
  <si>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</si>
  <si>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</si>
  <si>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</si>
  <si>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</si>
  <si>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</si>
  <si>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</si>
  <si>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</si>
  <si>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</si>
  <si>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</si>
  <si>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</si>
  <si>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</si>
  <si>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</si>
  <si>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</si>
  <si>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</si>
  <si>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</si>
  <si>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</si>
  <si>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</si>
  <si>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</si>
  <si>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</si>
  <si>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</si>
  <si>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</si>
  <si>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</si>
  <si>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</si>
  <si>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</si>
  <si>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</si>
  <si>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</si>
  <si>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</si>
  <si>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</si>
  <si>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</si>
  <si>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</si>
  <si>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</si>
  <si>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</si>
  <si>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</si>
  <si>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</si>
  <si>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</si>
  <si>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</si>
  <si>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</si>
  <si>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</si>
  <si>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</si>
  <si>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</si>
  <si>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</si>
  <si>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</si>
  <si>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</si>
  <si>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</si>
  <si>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</si>
  <si>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</si>
  <si>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</si>
  <si>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</si>
  <si>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</si>
  <si>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</si>
  <si>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</si>
  <si>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</si>
  <si>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</si>
  <si>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</si>
  <si>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</si>
  <si>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</si>
  <si>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</si>
  <si>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</si>
  <si>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</si>
  <si>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</si>
  <si>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</si>
  <si>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</si>
  <si>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</si>
  <si>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</si>
  <si>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</si>
  <si>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</si>
  <si>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</si>
  <si>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</si>
  <si>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</si>
  <si>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</si>
  <si>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</si>
  <si>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</si>
  <si>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</si>
  <si>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</si>
  <si>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</si>
  <si>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</si>
  <si>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</si>
  <si>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</si>
  <si>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</si>
  <si>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</si>
  <si>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</si>
  <si>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</si>
  <si>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</si>
  <si>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</si>
  <si>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</si>
  <si>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</si>
  <si>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</si>
  <si>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</si>
  <si>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</si>
  <si>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</si>
  <si>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</si>
  <si>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</si>
  <si>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</si>
  <si>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</si>
  <si>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</si>
  <si>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</si>
  <si>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</si>
  <si>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</si>
  <si>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</si>
  <si>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</si>
  <si>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</si>
  <si>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</si>
  <si>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</si>
  <si>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</si>
  <si>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</si>
  <si>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</si>
  <si>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</si>
  <si>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</si>
  <si>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</si>
  <si>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</si>
  <si>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</si>
  <si>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</si>
  <si>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</si>
  <si>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</si>
  <si>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</si>
  <si>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</si>
  <si>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</si>
  <si>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</si>
  <si>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</si>
  <si>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</si>
  <si>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</si>
  <si>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</si>
  <si>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</si>
  <si>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</si>
  <si>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</si>
  <si>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</si>
  <si>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</si>
  <si>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</si>
  <si>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</si>
  <si>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</si>
  <si>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</si>
  <si>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</si>
  <si>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</si>
  <si>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</si>
  <si>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</si>
  <si>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</si>
  <si>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</si>
  <si>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</si>
  <si>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</si>
  <si>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</si>
  <si>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</si>
  <si>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</si>
  <si>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</si>
  <si>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</si>
  <si>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</si>
  <si>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</si>
  <si>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</si>
  <si>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</si>
  <si>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</si>
  <si>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</si>
  <si>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</si>
  <si>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</si>
  <si>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</si>
  <si>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</si>
  <si>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</si>
  <si>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</si>
  <si>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</si>
  <si>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</si>
  <si>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</si>
  <si>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</si>
  <si>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</si>
  <si>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</si>
  <si>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</si>
  <si>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</si>
  <si>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</si>
  <si>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</si>
  <si>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</si>
  <si>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</si>
  <si>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</si>
  <si>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</si>
  <si>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</si>
  <si>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</si>
  <si>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</si>
  <si>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</si>
  <si>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</si>
  <si>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</si>
  <si>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</si>
  <si>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</si>
  <si>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</si>
  <si>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</si>
  <si>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</si>
  <si>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</si>
  <si>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</si>
  <si>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</si>
  <si>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</si>
  <si>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</si>
  <si>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</si>
  <si>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</si>
  <si>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</si>
  <si>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</si>
  <si>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</si>
  <si>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</si>
  <si>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</si>
  <si>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</si>
  <si>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</si>
  <si>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</si>
  <si>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</si>
  <si>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</si>
  <si>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</si>
  <si>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</si>
  <si>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</si>
  <si>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</si>
  <si>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</si>
  <si>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</si>
  <si>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</si>
  <si>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</si>
  <si>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</si>
  <si>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</si>
  <si>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</si>
  <si>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</si>
  <si>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</si>
  <si>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</si>
  <si>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</si>
  <si>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</si>
  <si>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</si>
  <si>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</si>
  <si>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</si>
  <si>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</si>
  <si>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</si>
  <si>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</si>
  <si>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</si>
  <si>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</si>
  <si>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</si>
  <si>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</si>
  <si>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</si>
  <si>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</si>
  <si>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</si>
  <si>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</si>
  <si>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</si>
  <si>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</si>
  <si>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</si>
  <si>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</si>
  <si>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</si>
  <si>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</si>
  <si>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</si>
  <si>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</si>
  <si>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</si>
  <si>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</si>
  <si>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</si>
  <si>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</si>
  <si>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</si>
  <si>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</si>
  <si>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</si>
  <si>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</si>
  <si>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</si>
  <si>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</si>
  <si>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</si>
  <si>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</si>
  <si>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</si>
  <si>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</si>
  <si>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</si>
  <si>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</si>
  <si>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</si>
  <si>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</si>
  <si>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</si>
  <si>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</si>
  <si>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</si>
  <si>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</si>
  <si>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</si>
  <si>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</si>
  <si>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</si>
  <si>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</si>
  <si>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</si>
  <si>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</si>
  <si>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</si>
  <si>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</si>
  <si>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</si>
  <si>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</si>
  <si>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</si>
  <si>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</si>
  <si>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</si>
  <si>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</si>
  <si>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</si>
  <si>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</si>
  <si>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</si>
  <si>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</si>
  <si>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</si>
  <si>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</si>
  <si>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</si>
  <si>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</si>
  <si>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</si>
  <si>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</si>
  <si>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</si>
  <si>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</si>
  <si>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</si>
  <si>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</si>
  <si>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</si>
  <si>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</si>
  <si>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</si>
  <si>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</si>
  <si>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</si>
  <si>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</si>
  <si>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</si>
  <si>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</si>
  <si>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</si>
  <si>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</si>
  <si>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</si>
  <si>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</si>
  <si>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</si>
  <si>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</si>
  <si>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</si>
  <si>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</si>
  <si>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</si>
  <si>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</si>
  <si>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</si>
  <si>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</si>
  <si>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</si>
  <si>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</si>
  <si>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</si>
  <si>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</si>
  <si>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</si>
  <si>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</si>
  <si>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</si>
  <si>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</si>
  <si>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</si>
  <si>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</si>
  <si>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</si>
  <si>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</si>
  <si>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</si>
  <si>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</si>
  <si>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</si>
  <si>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</si>
  <si>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</si>
  <si>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</si>
  <si>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</si>
  <si>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</si>
  <si>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</si>
  <si>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</si>
  <si>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</si>
  <si>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</si>
  <si>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</si>
  <si>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</si>
  <si>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</si>
  <si>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</si>
  <si>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</si>
  <si>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</si>
  <si>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</si>
  <si>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</si>
  <si>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</si>
  <si>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</si>
  <si>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</si>
  <si>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</si>
  <si>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</si>
  <si>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</si>
  <si>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</si>
  <si>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</si>
  <si>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</si>
  <si>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</si>
  <si>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</si>
  <si>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</si>
  <si>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</si>
  <si>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</si>
  <si>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</si>
  <si>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</si>
  <si>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</si>
  <si>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</si>
  <si>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</si>
  <si>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</si>
  <si>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</si>
  <si>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</si>
  <si>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</si>
  <si>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</si>
  <si>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</si>
  <si>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</si>
  <si>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</si>
  <si>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</si>
  <si>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</si>
  <si>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</si>
  <si>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</si>
  <si>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</si>
  <si>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</si>
  <si>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</si>
  <si>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</si>
  <si>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</si>
  <si>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</si>
  <si>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</si>
  <si>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</si>
  <si>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</si>
  <si>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</si>
  <si>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</si>
  <si>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</si>
  <si>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</si>
  <si>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</si>
  <si>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</si>
  <si>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</si>
  <si>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</si>
  <si>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</si>
  <si>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</si>
  <si>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</si>
  <si>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</si>
  <si>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</si>
  <si>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</si>
  <si>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</si>
  <si>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</si>
  <si>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</si>
  <si>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</si>
  <si>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</si>
  <si>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</si>
  <si>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</si>
  <si>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</si>
  <si>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</si>
  <si>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</si>
  <si>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</si>
  <si>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</si>
  <si>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</si>
  <si>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</si>
  <si>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</si>
  <si>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</si>
  <si>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</si>
  <si>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</si>
  <si>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</si>
  <si>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</si>
  <si>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</si>
  <si>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</si>
  <si>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</si>
  <si>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</si>
  <si>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</si>
  <si>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</si>
  <si>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</si>
  <si>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</si>
  <si>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</si>
  <si>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</si>
  <si>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</si>
  <si>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</si>
  <si>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</si>
  <si>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</si>
  <si>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</si>
  <si>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</si>
  <si>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</si>
  <si>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</si>
  <si>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</si>
  <si>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</si>
  <si>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</si>
  <si>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</si>
  <si>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</si>
  <si>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</si>
  <si>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</si>
  <si>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</si>
  <si>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</si>
  <si>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</si>
  <si>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</si>
  <si>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</si>
  <si>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</si>
  <si>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</si>
  <si>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</si>
  <si>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</si>
  <si>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</si>
  <si>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</si>
  <si>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</si>
  <si>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</si>
  <si>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</si>
  <si>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</si>
  <si>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</si>
  <si>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</si>
  <si>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</si>
  <si>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</si>
  <si>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</si>
  <si>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</si>
  <si>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</si>
  <si>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</si>
  <si>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</si>
  <si>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</si>
  <si>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</si>
  <si>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</si>
  <si>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</si>
  <si>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</si>
  <si>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</si>
  <si>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</si>
  <si>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</si>
  <si>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</si>
  <si>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</si>
  <si>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</si>
  <si>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</si>
  <si>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</si>
  <si>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</si>
  <si>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</si>
  <si>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</si>
  <si>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</si>
  <si>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</si>
  <si>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</si>
  <si>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</si>
  <si>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</si>
  <si>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</si>
  <si>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</si>
  <si>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</si>
  <si>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</si>
  <si>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</si>
  <si>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</si>
  <si>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</si>
  <si>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</si>
  <si>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</si>
  <si>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</si>
  <si>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</si>
  <si>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</si>
  <si>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</si>
  <si>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</si>
  <si>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</si>
  <si>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</si>
  <si>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</si>
  <si>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</si>
  <si>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</si>
  <si>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</si>
  <si>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</si>
  <si>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</si>
  <si>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</si>
  <si>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</si>
  <si>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</si>
  <si>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</si>
  <si>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</si>
  <si>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</si>
  <si>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</si>
  <si>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</si>
  <si>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</si>
  <si>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</si>
  <si>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</si>
  <si>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</si>
  <si>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</si>
  <si>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</si>
  <si>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</si>
  <si>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</si>
  <si>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</si>
  <si>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</si>
  <si>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</si>
  <si>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</si>
  <si>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</si>
  <si>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</si>
  <si>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</si>
  <si>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</si>
  <si>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</si>
  <si>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</si>
  <si>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</si>
  <si>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</si>
  <si>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</si>
  <si>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</si>
  <si>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</si>
  <si>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</si>
  <si>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</si>
  <si>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</si>
  <si>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</si>
  <si>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</si>
  <si>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</si>
  <si>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</si>
  <si>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</si>
  <si>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</si>
  <si>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</si>
  <si>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</si>
  <si>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</si>
  <si>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</si>
  <si>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</si>
  <si>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</si>
  <si>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</si>
  <si>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</si>
  <si>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</si>
  <si>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</si>
  <si>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</si>
  <si>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</si>
  <si>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</si>
  <si>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</si>
  <si>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</si>
  <si>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</si>
  <si>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</si>
  <si>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</si>
  <si>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</si>
  <si>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</si>
  <si>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</si>
  <si>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</si>
  <si>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</si>
  <si>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</si>
  <si>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</si>
  <si>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</si>
  <si>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</si>
  <si>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</si>
  <si>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</si>
  <si>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</si>
  <si>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</si>
  <si>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</si>
  <si>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</si>
  <si>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</si>
  <si>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</si>
  <si>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</si>
  <si>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</si>
  <si>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</si>
  <si>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</si>
  <si>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</si>
  <si>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</si>
  <si>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</si>
  <si>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</si>
  <si>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</si>
  <si>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</si>
  <si>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</si>
  <si>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</si>
  <si>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</si>
  <si>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</si>
  <si>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</si>
  <si>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</si>
  <si>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</si>
  <si>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</si>
  <si>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</si>
  <si>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</si>
  <si>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</si>
  <si>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</si>
  <si>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</si>
  <si>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</si>
  <si>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</si>
  <si>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</si>
  <si>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</si>
  <si>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</si>
  <si>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</si>
  <si>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</si>
  <si>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</si>
  <si>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</si>
  <si>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</si>
  <si>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</si>
  <si>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</si>
  <si>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</si>
  <si>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</si>
  <si>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</si>
  <si>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</si>
  <si>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</si>
  <si>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</si>
  <si>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</si>
  <si>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</si>
  <si>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</si>
  <si>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</si>
  <si>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</si>
  <si>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</si>
  <si>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</si>
  <si>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</si>
  <si>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</si>
  <si>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</si>
  <si>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</si>
  <si>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</si>
  <si>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</si>
  <si>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</si>
  <si>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</si>
  <si>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</si>
  <si>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</si>
  <si>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</si>
  <si>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</si>
  <si>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</si>
  <si>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</si>
  <si>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</si>
  <si>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</si>
  <si>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</si>
  <si>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</si>
  <si>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</si>
  <si>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</si>
  <si>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</si>
  <si>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</si>
  <si>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</si>
  <si>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</si>
  <si>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</si>
  <si>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</si>
  <si>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</si>
  <si>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</si>
  <si>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</si>
  <si>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</si>
  <si>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</si>
  <si>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</si>
  <si>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</si>
  <si>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</si>
  <si>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</si>
  <si>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</si>
  <si>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</si>
  <si>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</si>
  <si>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</si>
  <si>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</si>
  <si>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</si>
  <si>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</si>
  <si>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</si>
  <si>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</si>
  <si>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</si>
  <si>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</si>
  <si>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</si>
  <si>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</si>
  <si>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</si>
  <si>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</si>
  <si>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</si>
  <si>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</si>
  <si>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</si>
  <si>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</si>
  <si>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</si>
  <si>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</si>
  <si>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</si>
  <si>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</si>
  <si>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</si>
  <si>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</si>
  <si>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</si>
  <si>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</si>
  <si>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</si>
  <si>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</si>
  <si>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</si>
  <si>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</si>
  <si>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</si>
  <si>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</si>
  <si>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</si>
  <si>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</si>
  <si>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</si>
  <si>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</si>
  <si>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</si>
  <si>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</si>
  <si>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</si>
  <si>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</si>
  <si>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</si>
  <si>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</si>
  <si>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</si>
  <si>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</si>
  <si>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</si>
  <si>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</si>
  <si>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</si>
  <si>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</si>
  <si>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</si>
  <si>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</si>
  <si>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</si>
  <si>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</si>
  <si>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</si>
  <si>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</si>
  <si>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</si>
  <si>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</si>
  <si>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</si>
  <si>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</si>
  <si>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</si>
  <si>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</si>
  <si>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</si>
  <si>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</si>
  <si>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</si>
  <si>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</si>
  <si>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</si>
  <si>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</si>
  <si>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</si>
  <si>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</si>
  <si>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</si>
  <si>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</si>
  <si>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</si>
  <si>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</si>
  <si>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</si>
  <si>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</si>
  <si>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</si>
  <si>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</si>
  <si>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</si>
  <si>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</si>
  <si>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</si>
  <si>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</si>
  <si>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</si>
  <si>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</si>
  <si>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</si>
  <si>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</si>
  <si>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</si>
  <si>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</si>
  <si>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</si>
  <si>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</si>
  <si>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</si>
  <si>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</si>
  <si>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</si>
  <si>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</si>
  <si>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</si>
  <si>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</si>
  <si>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</si>
  <si>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</si>
  <si>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</si>
  <si>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</si>
  <si>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</si>
  <si>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</si>
  <si>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</si>
  <si>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</si>
  <si>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</si>
  <si>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</si>
  <si>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</si>
  <si>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</si>
  <si>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</si>
  <si>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</si>
  <si>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</si>
  <si>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</si>
  <si>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</si>
  <si>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</si>
  <si>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</si>
  <si>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</si>
  <si>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</si>
  <si>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</si>
  <si>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</si>
  <si>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</si>
  <si>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</si>
  <si>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</si>
  <si>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</si>
  <si>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</si>
  <si>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</si>
  <si>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</si>
  <si>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</si>
  <si>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</si>
  <si>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</si>
  <si>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</si>
  <si>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</si>
  <si>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</si>
  <si>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</si>
  <si>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</si>
  <si>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</si>
  <si>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</si>
  <si>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</si>
  <si>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</si>
  <si>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</si>
  <si>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</si>
  <si>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</si>
  <si>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</si>
  <si>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</si>
  <si>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</si>
  <si>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</si>
  <si>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</si>
  <si>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</si>
  <si>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</si>
  <si>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</si>
  <si>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</si>
  <si>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</si>
  <si>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</si>
  <si>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</si>
  <si>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</si>
  <si>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</si>
  <si>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</si>
  <si>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</si>
  <si>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</si>
  <si>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</si>
  <si>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</si>
  <si>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</si>
  <si>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</si>
  <si>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</si>
  <si>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</si>
  <si>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</si>
  <si>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</si>
  <si>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</si>
  <si>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</si>
  <si>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</si>
  <si>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</si>
  <si>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</si>
  <si>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</si>
  <si>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</si>
  <si>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</si>
  <si>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</si>
  <si>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</si>
  <si>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</si>
  <si>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</si>
  <si>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</si>
  <si>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</si>
  <si>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</si>
  <si>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</si>
  <si>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</si>
  <si>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</si>
  <si>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</si>
  <si>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</si>
  <si>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</si>
  <si>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</si>
  <si>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</si>
  <si>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</si>
  <si>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</si>
  <si>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</si>
  <si>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</si>
  <si>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</si>
  <si>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</si>
  <si>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</si>
  <si>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</si>
  <si>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</si>
  <si>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</si>
  <si>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</si>
  <si>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</si>
  <si>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</si>
  <si>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</si>
  <si>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</si>
  <si>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</si>
  <si>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</si>
  <si>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</si>
  <si>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</si>
  <si>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</si>
  <si>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</si>
  <si>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</si>
  <si>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</si>
  <si>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</si>
  <si>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</si>
  <si>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</si>
  <si>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</si>
  <si>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</si>
  <si>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</si>
  <si>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</si>
  <si>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</si>
  <si>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</si>
  <si>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</si>
  <si>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</si>
  <si>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</si>
  <si>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</si>
  <si>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</si>
  <si>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</si>
  <si>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</si>
  <si>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</si>
  <si>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</si>
  <si>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</si>
  <si>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</si>
  <si>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</si>
  <si>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</si>
  <si>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</si>
  <si>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</si>
  <si>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</si>
  <si>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</si>
  <si>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</si>
  <si>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</si>
  <si>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</si>
  <si>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</si>
  <si>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</si>
  <si>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</si>
  <si>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</si>
  <si>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</si>
  <si>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</si>
  <si>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</si>
  <si>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</si>
  <si>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</si>
  <si>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</si>
  <si>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</si>
  <si>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</si>
  <si>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</si>
  <si>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</si>
  <si>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</si>
  <si>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</si>
  <si>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</si>
  <si>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</si>
  <si>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</si>
  <si>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</si>
  <si>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</si>
  <si>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</si>
  <si>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</si>
  <si>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</si>
  <si>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</si>
  <si>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</si>
  <si>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</si>
  <si>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</si>
  <si>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</si>
  <si>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</si>
  <si>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</si>
  <si>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</si>
  <si>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</si>
  <si>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</si>
  <si>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</si>
  <si>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</si>
  <si>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</si>
  <si>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</si>
  <si>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</si>
  <si>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</si>
  <si>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</si>
  <si>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</si>
  <si>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</si>
  <si>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</si>
  <si>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</si>
  <si>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</si>
  <si>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</si>
  <si>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</si>
  <si>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</si>
  <si>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</si>
  <si>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</si>
  <si>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</si>
  <si>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</si>
  <si>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</si>
  <si>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</si>
  <si>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</si>
  <si>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</si>
  <si>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</si>
  <si>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</si>
  <si>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</si>
  <si>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</si>
  <si>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</si>
  <si>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</si>
  <si>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</si>
  <si>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</si>
  <si>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</si>
  <si>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</si>
  <si>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</si>
  <si>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</si>
  <si>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</si>
  <si>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</si>
  <si>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</si>
  <si>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</si>
  <si>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</si>
  <si>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</si>
  <si>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</si>
  <si>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</si>
  <si>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</si>
  <si>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</si>
  <si>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</si>
  <si>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</si>
  <si>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</si>
  <si>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</si>
  <si>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</si>
  <si>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</si>
  <si>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</si>
  <si>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</si>
  <si>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</si>
  <si>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</si>
  <si>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</si>
  <si>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</si>
  <si>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</si>
  <si>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</si>
  <si>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</si>
  <si>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</si>
  <si>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</si>
  <si>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</si>
  <si>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</si>
  <si>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</si>
  <si>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</si>
  <si>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</si>
  <si>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</si>
  <si>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</si>
  <si>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</si>
  <si>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</si>
  <si>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</si>
  <si>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</si>
  <si>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</si>
  <si>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</si>
  <si>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</si>
  <si>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</si>
  <si>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</si>
  <si>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</si>
  <si>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</si>
  <si>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</si>
  <si>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</si>
  <si>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</si>
  <si>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</si>
  <si>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</si>
  <si>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</si>
  <si>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</si>
  <si>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</si>
  <si>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</si>
  <si>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</si>
  <si>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</si>
  <si>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</si>
  <si>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</si>
  <si>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</si>
  <si>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</si>
  <si>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</si>
  <si>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</si>
  <si>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</si>
  <si>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</si>
  <si>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</si>
  <si>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</si>
  <si>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</si>
  <si>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</si>
  <si>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</si>
  <si>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</si>
  <si>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</si>
  <si>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</si>
  <si>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</si>
  <si>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</si>
  <si>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</si>
  <si>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</si>
  <si>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</si>
  <si>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</si>
  <si>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</si>
  <si>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</si>
  <si>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</si>
  <si>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</si>
  <si>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</si>
  <si>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</si>
  <si>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</si>
  <si>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</si>
  <si>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</si>
  <si>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</si>
  <si>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</si>
  <si>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</si>
  <si>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</si>
  <si>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</si>
  <si>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</si>
  <si>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</si>
  <si>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</si>
  <si>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</si>
  <si>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</si>
  <si>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</si>
  <si>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</si>
  <si>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</si>
  <si>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</si>
  <si>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</si>
  <si>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</si>
  <si>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</si>
  <si>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</si>
  <si>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</si>
  <si>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</si>
  <si>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</si>
  <si>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</si>
  <si>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</si>
  <si>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</si>
  <si>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</si>
  <si>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</si>
  <si>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</si>
  <si>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</si>
  <si>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</si>
  <si>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</si>
  <si>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</si>
  <si>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</si>
  <si>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</si>
  <si>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</si>
  <si>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</si>
  <si>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</si>
  <si>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</si>
  <si>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</si>
  <si>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</si>
  <si>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</si>
  <si>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</si>
  <si>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</si>
  <si>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</si>
  <si>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</si>
  <si>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</si>
  <si>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</si>
  <si>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</si>
  <si>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</si>
  <si>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</si>
  <si>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</si>
  <si>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</si>
  <si>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</si>
  <si>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</si>
  <si>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</si>
  <si>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</si>
  <si>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</si>
  <si>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</si>
  <si>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</si>
  <si>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</si>
  <si>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</si>
  <si>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</si>
  <si>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</si>
  <si>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</si>
  <si>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</si>
  <si>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</si>
  <si>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</si>
  <si>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</si>
  <si>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</si>
  <si>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</si>
  <si>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</si>
  <si>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</si>
  <si>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</si>
  <si>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</si>
  <si>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</si>
  <si>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</si>
  <si>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</si>
  <si>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</si>
  <si>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</si>
  <si>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</si>
  <si>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</si>
  <si>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</si>
  <si>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</si>
  <si>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</si>
  <si>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</si>
  <si>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</si>
  <si>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</si>
  <si>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</si>
  <si>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</si>
  <si>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</si>
  <si>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</si>
  <si>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</si>
  <si>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</si>
  <si>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</si>
  <si>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</si>
  <si>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</si>
  <si>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</si>
  <si>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</si>
  <si>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</si>
  <si>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</si>
  <si>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</si>
  <si>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</si>
  <si>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</si>
  <si>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</si>
  <si>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</si>
  <si>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</si>
  <si>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</si>
  <si>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</si>
  <si>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</si>
  <si>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</si>
  <si>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</si>
  <si>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</si>
  <si>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</si>
  <si>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</si>
  <si>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</si>
  <si>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</si>
  <si>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</si>
  <si>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</si>
  <si>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</si>
  <si>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</si>
  <si>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</si>
  <si>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</si>
  <si>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</si>
  <si>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</si>
  <si>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</si>
  <si>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</si>
  <si>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</si>
  <si>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</si>
  <si>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</si>
  <si>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</si>
  <si>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</si>
  <si>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</si>
  <si>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</si>
  <si>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</si>
  <si>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</si>
  <si>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</si>
  <si>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</si>
  <si>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</si>
  <si>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</si>
  <si>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</si>
  <si>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</si>
  <si>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</si>
  <si>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</si>
  <si>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</si>
  <si>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</si>
  <si>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</si>
  <si>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</si>
  <si>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</si>
  <si>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</si>
  <si>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</si>
  <si>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</si>
  <si>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</si>
  <si>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</si>
  <si>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</si>
  <si>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</si>
  <si>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</si>
  <si>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</si>
  <si>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</si>
  <si>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</si>
  <si>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</si>
  <si>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</si>
  <si>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</si>
  <si>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</si>
  <si>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</si>
  <si>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</si>
  <si>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</si>
  <si>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</si>
  <si>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</si>
  <si>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</si>
  <si>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</si>
  <si>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</si>
  <si>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</si>
  <si>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</si>
  <si>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</si>
  <si>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</si>
  <si>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</si>
  <si>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</si>
  <si>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</si>
  <si>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</si>
  <si>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</si>
  <si>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</si>
  <si>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</si>
  <si>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</si>
  <si>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</si>
  <si>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</si>
  <si>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</si>
  <si>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</si>
  <si>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</si>
  <si>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</si>
  <si>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</si>
  <si>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</si>
  <si>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</si>
  <si>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</si>
  <si>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</si>
  <si>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</si>
  <si>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</si>
  <si>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</si>
  <si>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</si>
  <si>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</si>
  <si>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</si>
  <si>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</si>
  <si>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</si>
  <si>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</si>
  <si>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</si>
  <si>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</si>
  <si>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</si>
  <si>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</si>
  <si>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</si>
  <si>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</si>
  <si>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</si>
  <si>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</si>
  <si>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</si>
  <si>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</si>
  <si>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</si>
  <si>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</si>
  <si>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</si>
  <si>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</si>
  <si>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</si>
  <si>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</si>
  <si>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</si>
  <si>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</si>
  <si>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</si>
  <si>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</si>
  <si>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</si>
  <si>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</si>
  <si>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</si>
  <si>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</si>
  <si>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</si>
  <si>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</si>
  <si>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</si>
  <si>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</si>
  <si>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</si>
  <si>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</si>
  <si>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</si>
  <si>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</si>
  <si>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</si>
  <si>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</si>
  <si>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</si>
  <si>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</si>
  <si>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</si>
  <si>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</si>
  <si>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</si>
  <si>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</si>
  <si>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</si>
  <si>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</si>
  <si>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</si>
  <si>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</si>
  <si>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</si>
  <si>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</si>
  <si>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</si>
  <si>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</si>
  <si>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</si>
  <si>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</si>
  <si>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</si>
  <si>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</si>
  <si>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</si>
  <si>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</si>
  <si>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</si>
  <si>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</si>
  <si>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</si>
  <si>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</si>
  <si>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</si>
  <si>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</si>
  <si>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</si>
  <si>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</si>
  <si>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</si>
  <si>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</si>
  <si>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</si>
  <si>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</si>
  <si>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</si>
  <si>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</si>
  <si>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</si>
  <si>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</si>
  <si>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</si>
  <si>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</si>
  <si>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</si>
  <si>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</si>
  <si>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</si>
  <si>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</si>
  <si>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</si>
  <si>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</si>
  <si>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</si>
  <si>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</si>
  <si>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</si>
  <si>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</si>
  <si>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</si>
  <si>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</si>
  <si>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</si>
  <si>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</si>
  <si>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</si>
  <si>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</si>
  <si>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</si>
  <si>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</si>
  <si>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</si>
  <si>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</si>
  <si>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</si>
  <si>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</si>
  <si>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</si>
  <si>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</si>
  <si>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</si>
  <si>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</si>
  <si>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</si>
  <si>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</si>
  <si>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</si>
  <si>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</si>
  <si>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</si>
  <si>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</si>
  <si>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</si>
  <si>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</si>
  <si>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</si>
  <si>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</si>
  <si>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</si>
  <si>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</si>
  <si>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</si>
  <si>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</si>
  <si>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</si>
  <si>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</si>
  <si>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</si>
  <si>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</si>
  <si>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</si>
  <si>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</si>
  <si>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</si>
  <si>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</si>
  <si>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</si>
  <si>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</si>
  <si>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</si>
  <si>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</si>
  <si>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</si>
  <si>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</si>
  <si>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</si>
  <si>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</si>
  <si>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</si>
  <si>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</si>
  <si>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</si>
  <si>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</si>
  <si>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</si>
  <si>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</si>
  <si>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</si>
  <si>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</si>
  <si>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</si>
  <si>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</si>
  <si>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</si>
  <si>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</si>
  <si>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</si>
  <si>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</si>
  <si>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</si>
  <si>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</si>
  <si>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</si>
  <si>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</si>
  <si>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</si>
  <si>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</si>
  <si>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</si>
  <si>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</si>
  <si>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</si>
  <si>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</si>
  <si>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</si>
  <si>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</si>
  <si>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</si>
  <si>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</si>
  <si>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</si>
  <si>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</si>
  <si>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</si>
  <si>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</si>
  <si>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</si>
  <si>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</si>
  <si>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</si>
  <si>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</si>
  <si>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</si>
  <si>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</si>
  <si>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</si>
  <si>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</si>
  <si>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</si>
  <si>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</si>
  <si>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</si>
  <si>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</si>
  <si>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</si>
  <si>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</si>
  <si>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</si>
  <si>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</si>
  <si>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</si>
  <si>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</si>
  <si>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</si>
  <si>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</si>
  <si>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</si>
  <si>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</si>
  <si>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</si>
  <si>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</si>
  <si>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</si>
  <si>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</si>
  <si>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</si>
  <si>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</si>
  <si>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</si>
  <si>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</si>
  <si>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</si>
  <si>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</si>
  <si>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</si>
  <si>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</si>
  <si>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</si>
  <si>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</si>
  <si>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</si>
  <si>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</si>
  <si>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</si>
  <si>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</si>
  <si>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</si>
  <si>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</si>
  <si>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</si>
  <si>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</si>
  <si>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</si>
  <si>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</si>
  <si>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</si>
  <si>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</si>
  <si>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</si>
  <si>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</si>
  <si>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</si>
  <si>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</si>
  <si>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</si>
  <si>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</si>
  <si>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</si>
  <si>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</si>
  <si>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</si>
  <si>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</si>
  <si>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</si>
  <si>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</si>
  <si>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</si>
  <si>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</si>
  <si>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</si>
  <si>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</si>
  <si>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</si>
  <si>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</si>
  <si>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</si>
  <si>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</si>
  <si>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</si>
  <si>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</si>
  <si>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</si>
  <si>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</si>
  <si>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</si>
  <si>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</si>
  <si>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</si>
  <si>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</si>
  <si>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</si>
  <si>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</si>
  <si>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</si>
  <si>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</si>
  <si>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</si>
  <si>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</si>
  <si>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</si>
  <si>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</si>
  <si>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</si>
  <si>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</si>
  <si>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</si>
  <si>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</si>
  <si>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</si>
  <si>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</si>
  <si>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</si>
  <si>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</si>
  <si>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</si>
  <si>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</si>
  <si>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</si>
  <si>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</si>
  <si>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</si>
  <si>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</si>
  <si>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</si>
  <si>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</si>
  <si>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</si>
  <si>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</si>
  <si>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</si>
  <si>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</si>
  <si>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</si>
  <si>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</si>
  <si>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</si>
  <si>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</si>
  <si>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</si>
  <si>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</si>
  <si>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</si>
  <si>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</si>
  <si>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</si>
  <si>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</si>
  <si>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</si>
  <si>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</si>
  <si>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</si>
  <si>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</si>
  <si>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</si>
  <si>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</si>
  <si>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</si>
  <si>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</si>
  <si>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</si>
  <si>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</si>
  <si>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</si>
  <si>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</si>
  <si>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</si>
  <si>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</si>
  <si>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</si>
  <si>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</si>
  <si>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</si>
  <si>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</si>
  <si>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</si>
  <si>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</si>
  <si>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</si>
  <si>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</si>
  <si>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</si>
  <si>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</si>
  <si>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</si>
  <si>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</si>
  <si>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</si>
  <si>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</si>
  <si>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</si>
  <si>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</si>
  <si>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</si>
  <si>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</si>
  <si>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</si>
  <si>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</si>
  <si>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</si>
  <si>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</si>
  <si>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</si>
  <si>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</si>
  <si>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</si>
  <si>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</si>
  <si>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</si>
  <si>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</si>
  <si>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</si>
  <si>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</si>
  <si>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</si>
  <si>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</si>
  <si>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</si>
  <si>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</si>
  <si>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</si>
  <si>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</si>
  <si>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</si>
  <si>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</si>
  <si>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</si>
  <si>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</si>
  <si>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</si>
  <si>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</si>
  <si>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</si>
  <si>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</si>
  <si>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</si>
  <si>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</si>
  <si>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</si>
  <si>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</si>
  <si>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</si>
  <si>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</si>
  <si>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</si>
  <si>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</si>
  <si>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</si>
  <si>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</si>
  <si>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</si>
  <si>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</si>
  <si>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</si>
  <si>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</si>
  <si>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</si>
  <si>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</si>
  <si>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</si>
  <si>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</si>
  <si>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</si>
  <si>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</si>
  <si>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</si>
  <si>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</si>
  <si>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</si>
  <si>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</si>
  <si>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</si>
  <si>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</si>
  <si>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</si>
  <si>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</si>
  <si>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</si>
  <si>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</si>
  <si>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</si>
  <si>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</si>
  <si>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</si>
  <si>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</si>
  <si>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</si>
  <si>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</si>
  <si>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</si>
  <si>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</si>
  <si>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</si>
  <si>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</si>
  <si>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</si>
  <si>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</si>
  <si>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</si>
  <si>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</si>
  <si>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</si>
  <si>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</si>
  <si>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</si>
  <si>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</si>
  <si>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</si>
  <si>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</si>
  <si>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</si>
  <si>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</si>
  <si>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</si>
  <si>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</si>
  <si>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</si>
  <si>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</si>
  <si>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</si>
  <si>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</si>
  <si>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</si>
  <si>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</si>
  <si>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</si>
  <si>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</si>
  <si>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</si>
  <si>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</si>
  <si>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</si>
  <si>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</si>
  <si>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</si>
  <si>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</si>
  <si>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</si>
  <si>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</si>
  <si>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</si>
  <si>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</si>
  <si>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</si>
  <si>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</si>
  <si>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</si>
  <si>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</si>
  <si>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</si>
  <si>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</si>
  <si>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</si>
  <si>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</si>
  <si>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</si>
  <si>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</si>
  <si>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</si>
  <si>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</si>
  <si>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</si>
  <si>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</si>
  <si>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</si>
  <si>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</si>
  <si>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</si>
  <si>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</si>
  <si>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</si>
  <si>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</si>
  <si>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</si>
  <si>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</si>
  <si>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</si>
  <si>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</si>
  <si>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</si>
  <si>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</si>
  <si>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</si>
  <si>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</si>
  <si>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</si>
  <si>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</si>
  <si>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</si>
  <si>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</si>
  <si>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</si>
  <si>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</si>
  <si>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</si>
  <si>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</si>
  <si>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</si>
  <si>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</si>
  <si>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</si>
  <si>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</si>
  <si>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</si>
  <si>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</si>
  <si>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</si>
  <si>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</si>
  <si>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</si>
  <si>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</si>
  <si>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</si>
  <si>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</si>
  <si>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</si>
  <si>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</si>
  <si>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</si>
  <si>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</si>
  <si>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</si>
  <si>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</si>
  <si>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</si>
  <si>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</si>
  <si>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</si>
  <si>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</si>
  <si>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</si>
  <si>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</si>
  <si>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</si>
  <si>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</si>
  <si>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</si>
  <si>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</si>
  <si>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</si>
  <si>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</si>
  <si>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</si>
  <si>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</si>
  <si>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</si>
  <si>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</si>
  <si>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</si>
  <si>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</si>
  <si>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</si>
  <si>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</si>
  <si>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</si>
  <si>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</si>
  <si>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</si>
  <si>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</si>
  <si>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</si>
  <si>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</si>
  <si>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</si>
  <si>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</si>
  <si>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</si>
  <si>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</si>
  <si>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</si>
  <si>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</si>
  <si>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</si>
  <si>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</si>
  <si>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</si>
  <si>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</si>
  <si>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</si>
  <si>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</si>
  <si>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</si>
  <si>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</si>
  <si>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</si>
  <si>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</si>
  <si>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</si>
  <si>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</si>
  <si>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</si>
  <si>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</si>
  <si>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</si>
  <si>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</si>
  <si>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</si>
  <si>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</si>
  <si>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</si>
  <si>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</si>
  <si>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</si>
  <si>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</si>
  <si>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</si>
  <si>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</si>
  <si>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</si>
  <si>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</si>
  <si>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</si>
  <si>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</si>
  <si>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</si>
  <si>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</si>
  <si>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</si>
  <si>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</si>
  <si>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</si>
  <si>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</si>
  <si>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</si>
  <si>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</si>
  <si>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</si>
  <si>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</si>
  <si>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</si>
  <si>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</si>
  <si>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</si>
  <si>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</si>
  <si>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</si>
  <si>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</si>
  <si>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</si>
  <si>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</si>
  <si>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</si>
  <si>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</si>
  <si>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</si>
  <si>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</si>
  <si>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</si>
  <si>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</si>
  <si>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</si>
  <si>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</si>
  <si>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</si>
  <si>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</si>
  <si>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</si>
  <si>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</si>
  <si>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</si>
  <si>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</si>
  <si>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</si>
  <si>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</si>
  <si>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</si>
  <si>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</si>
  <si>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</si>
  <si>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</si>
  <si>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</si>
  <si>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</si>
  <si>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</si>
  <si>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</si>
  <si>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</si>
  <si>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</si>
  <si>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</si>
  <si>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</si>
  <si>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</si>
  <si>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</si>
  <si>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</si>
  <si>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</si>
  <si>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</si>
  <si>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</si>
  <si>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</si>
  <si>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</si>
  <si>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</si>
  <si>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</si>
  <si>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</si>
  <si>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</si>
  <si>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</si>
  <si>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</si>
  <si>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</si>
  <si>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</si>
  <si>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</si>
  <si>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</si>
  <si>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</si>
  <si>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</si>
  <si>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</si>
  <si>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</si>
  <si>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</si>
  <si>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</si>
  <si>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</si>
  <si>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</si>
  <si>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</si>
  <si>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</si>
  <si>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</si>
  <si>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</si>
  <si>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</si>
  <si>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</si>
  <si>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</si>
  <si>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</si>
  <si>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</si>
  <si>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</si>
  <si>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</si>
  <si>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</si>
  <si>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</si>
  <si>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</si>
  <si>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</si>
  <si>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</si>
  <si>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</si>
  <si>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</si>
  <si>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</si>
  <si>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</si>
  <si>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</si>
  <si>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</si>
  <si>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</si>
  <si>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</si>
  <si>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</si>
  <si>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</si>
  <si>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</si>
  <si>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</si>
  <si>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</si>
  <si>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</si>
  <si>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</si>
  <si>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</si>
  <si>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</si>
  <si>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</si>
  <si>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</si>
  <si>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</si>
  <si>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</si>
  <si>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</si>
  <si>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</si>
  <si>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</si>
  <si>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</si>
  <si>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</si>
  <si>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</si>
  <si>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</si>
  <si>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</si>
  <si>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</si>
  <si>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</si>
  <si>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</si>
  <si>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</si>
  <si>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</si>
  <si>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</si>
  <si>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</si>
  <si>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</si>
  <si>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</si>
  <si>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</si>
  <si>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</si>
  <si>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</si>
  <si>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</si>
  <si>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</si>
  <si>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</si>
  <si>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</si>
  <si>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</si>
  <si>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</si>
  <si>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</si>
  <si>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</si>
  <si>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</si>
  <si>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</si>
  <si>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</si>
  <si>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</si>
  <si>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</si>
  <si>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</si>
  <si>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</si>
  <si>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</si>
  <si>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</si>
  <si>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</si>
  <si>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</si>
  <si>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</si>
  <si>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</si>
  <si>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</si>
  <si>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</si>
  <si>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</si>
  <si>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</si>
  <si>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</si>
  <si>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</si>
  <si>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</si>
  <si>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</si>
  <si>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</si>
  <si>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</si>
  <si>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</si>
  <si>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</si>
  <si>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</si>
  <si>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</si>
  <si>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</si>
  <si>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</si>
  <si>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</si>
  <si>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</si>
  <si>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</si>
  <si>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</si>
  <si>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</si>
  <si>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</si>
  <si>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</si>
  <si>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</si>
  <si>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</si>
  <si>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</si>
  <si>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</si>
  <si>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</si>
  <si>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</si>
  <si>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</si>
  <si>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</si>
  <si>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</si>
  <si>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</si>
  <si>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</si>
  <si>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</si>
  <si>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</si>
  <si>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</si>
  <si>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</si>
  <si>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</si>
  <si>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</si>
  <si>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</si>
  <si>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</si>
  <si>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</si>
  <si>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</si>
  <si>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</si>
  <si>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</si>
  <si>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</si>
  <si>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</si>
  <si>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</si>
  <si>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</si>
  <si>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</si>
  <si>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</si>
  <si>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</si>
  <si>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</si>
  <si>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</si>
  <si>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</si>
  <si>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</si>
  <si>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</si>
  <si>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</si>
  <si>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</si>
  <si>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</si>
  <si>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</si>
  <si>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</si>
  <si>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</si>
  <si>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</si>
  <si>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</si>
  <si>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</si>
  <si>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</si>
  <si>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</si>
  <si>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</si>
  <si>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</si>
  <si>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</si>
  <si>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</si>
  <si>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</si>
  <si>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</si>
  <si>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</si>
  <si>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</si>
  <si>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</si>
  <si>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</si>
  <si>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</si>
  <si>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</si>
  <si>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</si>
  <si>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</si>
  <si>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</si>
  <si>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</si>
  <si>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</si>
  <si>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</si>
  <si>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</si>
  <si>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</si>
  <si>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</si>
  <si>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</si>
  <si>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</si>
  <si>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</si>
  <si>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</si>
  <si>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</si>
  <si>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</si>
  <si>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</si>
  <si>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</si>
  <si>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</si>
  <si>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</si>
  <si>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</si>
  <si>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</si>
  <si>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</si>
  <si>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</si>
  <si>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</si>
  <si>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</si>
  <si>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</si>
  <si>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</si>
  <si>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</si>
  <si>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</si>
  <si>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</si>
  <si>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</si>
  <si>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</si>
  <si>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</si>
  <si>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</si>
  <si>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</si>
  <si>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</si>
  <si>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</si>
  <si>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</si>
  <si>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</si>
  <si>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</si>
  <si>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</si>
  <si>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</si>
  <si>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</si>
  <si>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</si>
  <si>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</si>
  <si>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</si>
  <si>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</si>
  <si>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</si>
  <si>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</si>
  <si>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</si>
  <si>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</si>
  <si>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</si>
  <si>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</si>
  <si>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</si>
  <si>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</si>
  <si>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</si>
  <si>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</si>
  <si>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</si>
  <si>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</si>
  <si>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</si>
  <si>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</si>
  <si>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</si>
  <si>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</si>
  <si>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</si>
  <si>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</si>
  <si>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</si>
  <si>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</si>
  <si>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</si>
  <si>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</si>
  <si>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</si>
  <si>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</si>
  <si>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</si>
  <si>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</si>
  <si>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</si>
  <si>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</si>
  <si>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</si>
  <si>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</si>
  <si>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</si>
  <si>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</si>
  <si>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</si>
  <si>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</si>
  <si>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</si>
  <si>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</si>
  <si>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</si>
  <si>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</si>
  <si>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</si>
  <si>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</si>
  <si>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</si>
  <si>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</si>
  <si>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</si>
  <si>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</si>
  <si>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</si>
  <si>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</si>
  <si>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</si>
  <si>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</si>
  <si>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</si>
  <si>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</si>
  <si>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</si>
  <si>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</si>
  <si>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</si>
  <si>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</si>
  <si>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</si>
  <si>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</si>
  <si>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</si>
  <si>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</si>
  <si>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</si>
  <si>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</si>
  <si>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</si>
  <si>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</si>
  <si>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</si>
  <si>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</si>
  <si>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</si>
  <si>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</si>
  <si>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</si>
  <si>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</si>
  <si>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</si>
  <si>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</si>
  <si>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</si>
  <si>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</si>
  <si>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</si>
  <si>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</si>
  <si>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</si>
  <si>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</si>
  <si>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</si>
  <si>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</si>
  <si>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</si>
  <si>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</si>
  <si>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</si>
  <si>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</si>
  <si>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</si>
  <si>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</si>
  <si>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</si>
  <si>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</si>
  <si>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</si>
  <si>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</si>
  <si>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</si>
  <si>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</si>
  <si>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</si>
  <si>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</si>
  <si>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</si>
  <si>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</si>
  <si>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</si>
  <si>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</si>
  <si>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</si>
  <si>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</si>
  <si>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</si>
  <si>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</si>
  <si>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</si>
  <si>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</si>
  <si>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</si>
  <si>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</si>
  <si>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</si>
  <si>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</si>
  <si>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</si>
  <si>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</si>
  <si>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</si>
  <si>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</si>
  <si>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</si>
  <si>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</si>
  <si>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</si>
  <si>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</si>
  <si>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</si>
  <si>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</si>
  <si>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</si>
  <si>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</si>
  <si>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</si>
  <si>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</si>
  <si>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</si>
  <si>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</si>
  <si>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</si>
  <si>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</si>
  <si>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</si>
  <si>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</si>
  <si>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</si>
  <si>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</si>
  <si>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</si>
  <si>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</si>
  <si>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</si>
  <si>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</si>
  <si>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</si>
  <si>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</si>
  <si>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</si>
  <si>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</si>
  <si>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</si>
  <si>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</si>
  <si>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</si>
  <si>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</si>
  <si>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</si>
  <si>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</si>
  <si>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</si>
  <si>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</si>
  <si>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</si>
  <si>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</si>
  <si>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</si>
  <si>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</si>
  <si>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</si>
  <si>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</si>
  <si>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</si>
  <si>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</si>
  <si>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</si>
  <si>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</si>
  <si>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</si>
  <si>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</si>
  <si>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</si>
  <si>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</si>
  <si>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</si>
  <si>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</si>
  <si>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</si>
  <si>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</si>
  <si>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</si>
  <si>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</si>
  <si>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</si>
  <si>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</si>
  <si>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</si>
  <si>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</si>
  <si>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</si>
  <si>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</si>
  <si>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</si>
  <si>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</si>
  <si>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</si>
  <si>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</si>
  <si>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</si>
  <si>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</si>
  <si>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</si>
  <si>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</si>
  <si>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</si>
  <si>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</si>
  <si>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</si>
  <si>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</si>
  <si>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</si>
  <si>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</si>
  <si>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</si>
  <si>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</si>
  <si>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</si>
  <si>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</si>
  <si>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</si>
  <si>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</si>
  <si>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</si>
  <si>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</si>
  <si>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</si>
  <si>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</si>
  <si>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</si>
  <si>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</si>
  <si>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</si>
  <si>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</si>
  <si>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</si>
  <si>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</si>
  <si>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</si>
  <si>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</si>
  <si>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</si>
  <si>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</si>
  <si>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</si>
  <si>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</si>
  <si>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</si>
  <si>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</si>
  <si>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</si>
  <si>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</si>
  <si>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</si>
  <si>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</si>
  <si>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</si>
  <si>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</si>
  <si>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</si>
  <si>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</si>
  <si>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</si>
  <si>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</si>
  <si>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</si>
  <si>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</si>
  <si>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</si>
  <si>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</si>
  <si>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</si>
  <si>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</si>
  <si>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</si>
  <si>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</si>
  <si>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</si>
  <si>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</si>
  <si>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</si>
  <si>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</si>
  <si>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</si>
  <si>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</si>
  <si>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</si>
  <si>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</si>
  <si>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</si>
  <si>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</si>
  <si>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</si>
  <si>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</si>
  <si>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</si>
  <si>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</si>
  <si>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</si>
  <si>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</si>
  <si>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</si>
  <si>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</si>
  <si>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</si>
  <si>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</si>
  <si>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</si>
  <si>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</si>
  <si>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</si>
  <si>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</si>
  <si>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</si>
  <si>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</si>
  <si>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</si>
  <si>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</si>
  <si>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</si>
  <si>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</si>
  <si>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</si>
  <si>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</si>
  <si>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</si>
  <si>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</si>
  <si>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</si>
  <si>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</si>
  <si>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</si>
  <si>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</si>
  <si>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</si>
  <si>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</si>
  <si>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</si>
  <si>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</si>
  <si>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</si>
  <si>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</si>
  <si>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</si>
  <si>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</si>
  <si>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</si>
  <si>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</si>
  <si>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</si>
  <si>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</si>
  <si>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</si>
  <si>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</si>
  <si>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</si>
  <si>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</si>
  <si>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</si>
  <si>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</si>
  <si>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</si>
  <si>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</si>
  <si>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</si>
  <si>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</si>
  <si>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</si>
  <si>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</si>
  <si>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</si>
  <si>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</si>
  <si>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</si>
  <si>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</si>
  <si>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</si>
  <si>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</si>
  <si>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</si>
  <si>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</si>
  <si>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</si>
  <si>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</si>
  <si>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</si>
  <si>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</si>
  <si>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</si>
  <si>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</si>
  <si>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</si>
  <si>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</si>
  <si>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</si>
  <si>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</si>
  <si>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</si>
  <si>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</si>
  <si>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</si>
  <si>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</si>
  <si>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</si>
  <si>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</si>
  <si>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</si>
  <si>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</si>
  <si>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</si>
  <si>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</si>
  <si>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</si>
  <si>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</si>
  <si>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</si>
  <si>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</si>
  <si>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</si>
  <si>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</si>
  <si>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</si>
  <si>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</si>
  <si>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</si>
  <si>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</si>
  <si>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</si>
  <si>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</si>
  <si>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</si>
  <si>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</si>
  <si>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</si>
  <si>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</si>
  <si>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</si>
  <si>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</si>
  <si>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</si>
  <si>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</si>
  <si>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</si>
  <si>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</si>
  <si>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</si>
  <si>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</si>
  <si>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</si>
  <si>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</si>
  <si>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</si>
  <si>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</si>
  <si>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</si>
  <si>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</si>
  <si>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</si>
  <si>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</si>
  <si>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</si>
  <si>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</si>
  <si>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</si>
  <si>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</si>
  <si>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</si>
  <si>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</si>
  <si>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</si>
  <si>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</si>
  <si>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</si>
  <si>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</si>
  <si>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</si>
  <si>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</si>
  <si>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</si>
  <si>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</si>
  <si>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</si>
  <si>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</si>
  <si>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</si>
  <si>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</si>
  <si>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</si>
  <si>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</si>
  <si>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</si>
  <si>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</si>
  <si>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</si>
  <si>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</si>
  <si>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</si>
  <si>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</si>
  <si>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</si>
  <si>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</si>
  <si>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</si>
  <si>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</si>
  <si>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</si>
  <si>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</si>
  <si>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</si>
  <si>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</si>
  <si>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</si>
  <si>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</si>
  <si>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</si>
  <si>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</si>
  <si>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</si>
  <si>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</si>
  <si>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</si>
  <si>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</si>
  <si>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</si>
  <si>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</si>
  <si>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</si>
  <si>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</si>
  <si>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</si>
  <si>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</si>
  <si>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</si>
  <si>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</si>
  <si>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</si>
  <si>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</si>
  <si>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</si>
  <si>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</si>
  <si>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</si>
  <si>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</si>
  <si>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</si>
  <si>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</si>
  <si>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</si>
  <si>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</si>
  <si>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</si>
  <si>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</si>
  <si>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</si>
  <si>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</si>
  <si>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</si>
  <si>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</si>
  <si>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</si>
  <si>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</si>
  <si>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</si>
  <si>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</si>
  <si>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</si>
  <si>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</si>
  <si>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</si>
  <si>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</si>
  <si>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</si>
  <si>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</si>
  <si>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</si>
  <si>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</si>
  <si>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</si>
  <si>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</si>
  <si>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</si>
  <si>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</si>
  <si>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</si>
  <si>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</si>
  <si>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</si>
  <si>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</si>
  <si>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</si>
  <si>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</si>
  <si>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</si>
  <si>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</si>
  <si>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</si>
  <si>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</si>
  <si>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</si>
  <si>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</si>
  <si>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</si>
  <si>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</si>
  <si>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</si>
  <si>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</si>
  <si>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</si>
  <si>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</si>
  <si>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</si>
  <si>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</si>
  <si>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</si>
  <si>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</si>
  <si>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</si>
  <si>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</si>
  <si>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</si>
  <si>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</si>
  <si>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</si>
  <si>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</si>
  <si>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</si>
  <si>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</si>
  <si>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</si>
  <si>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</si>
  <si>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</si>
  <si>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</si>
  <si>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</si>
  <si>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</si>
  <si>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</si>
  <si>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</si>
  <si>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</si>
  <si>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</si>
  <si>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</si>
  <si>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</si>
  <si>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</si>
  <si>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</si>
  <si>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</si>
  <si>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</si>
  <si>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</si>
  <si>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</si>
  <si>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</si>
  <si>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</si>
  <si>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</si>
  <si>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</si>
  <si>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</si>
  <si>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</si>
  <si>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</si>
  <si>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</si>
  <si>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</si>
  <si>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</si>
  <si>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</si>
  <si>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</si>
  <si>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</si>
  <si>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</si>
  <si>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</si>
  <si>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</si>
  <si>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</si>
  <si>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</si>
  <si>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</si>
  <si>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</si>
  <si>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</si>
  <si>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</si>
  <si>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</si>
  <si>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</si>
  <si>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</si>
  <si>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</si>
  <si>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</si>
  <si>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</si>
  <si>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</si>
  <si>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</si>
  <si>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</si>
  <si>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</si>
  <si>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</si>
  <si>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</si>
  <si>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</si>
  <si>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</si>
  <si>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</si>
  <si>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</si>
  <si>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</si>
  <si>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</si>
  <si>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</si>
  <si>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</si>
  <si>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</si>
  <si>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</si>
  <si>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</si>
  <si>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</si>
  <si>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</si>
  <si>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</si>
  <si>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</si>
  <si>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</si>
  <si>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</si>
  <si>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</si>
  <si>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</si>
  <si>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</si>
  <si>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</si>
  <si>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</si>
  <si>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</si>
  <si>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</si>
  <si>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</si>
  <si>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</si>
  <si>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</si>
  <si>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</si>
  <si>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</si>
  <si>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</si>
  <si>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</si>
  <si>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</si>
  <si>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</si>
  <si>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</si>
  <si>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</si>
  <si>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</si>
  <si>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</si>
  <si>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</si>
  <si>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</si>
  <si>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</si>
  <si>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</si>
  <si>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</si>
  <si>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</si>
  <si>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</si>
  <si>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</si>
  <si>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</si>
  <si>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</si>
  <si>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</si>
  <si>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</si>
  <si>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</si>
  <si>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</si>
  <si>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</si>
  <si>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</si>
  <si>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</si>
  <si>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</si>
  <si>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</si>
  <si>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</si>
  <si>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</si>
  <si>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</si>
  <si>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</si>
  <si>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</si>
  <si>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</si>
  <si>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</si>
  <si>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</si>
  <si>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</si>
  <si>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</si>
  <si>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</si>
  <si>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</si>
  <si>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</si>
  <si>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</si>
  <si>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</si>
  <si>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</si>
  <si>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</si>
  <si>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</si>
  <si>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</si>
  <si>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</si>
  <si>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</si>
  <si>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</si>
  <si>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</si>
  <si>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</si>
  <si>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</si>
  <si>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</si>
  <si>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</si>
  <si>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</si>
  <si>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</si>
  <si>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</si>
  <si>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</si>
  <si>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</si>
  <si>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</si>
  <si>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</si>
  <si>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</si>
  <si>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</si>
  <si>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</si>
  <si>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</si>
  <si>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</si>
  <si>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</si>
  <si>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</si>
  <si>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</si>
  <si>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</si>
  <si>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</si>
  <si>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</si>
  <si>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</si>
  <si>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</si>
  <si>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</si>
  <si>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</si>
  <si>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</si>
  <si>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</si>
  <si>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</si>
  <si>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</si>
  <si>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</si>
  <si>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</si>
  <si>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</si>
  <si>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</si>
  <si>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</si>
  <si>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</si>
  <si>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</si>
  <si>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</si>
  <si>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</si>
  <si>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</si>
  <si>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</si>
  <si>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</si>
  <si>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</si>
  <si>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</si>
  <si>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</si>
  <si>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</si>
  <si>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</si>
  <si>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</si>
  <si>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</si>
  <si>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</si>
  <si>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</si>
  <si>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</si>
  <si>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</si>
  <si>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</si>
  <si>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</si>
  <si>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</si>
  <si>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</si>
  <si>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</si>
  <si>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</si>
  <si>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</si>
  <si>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</si>
  <si>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</si>
  <si>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</si>
  <si>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</si>
  <si>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</si>
  <si>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</si>
  <si>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</si>
  <si>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</si>
  <si>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</si>
  <si>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</si>
  <si>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</si>
  <si>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</si>
  <si>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</si>
  <si>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</si>
  <si>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</si>
  <si>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</si>
  <si>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</si>
  <si>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</si>
  <si>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</si>
  <si>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</si>
  <si>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</si>
  <si>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</si>
  <si>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</si>
  <si>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</si>
  <si>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</si>
  <si>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</si>
  <si>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</si>
  <si>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</si>
  <si>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</si>
  <si>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</si>
  <si>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</si>
  <si>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</si>
  <si>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</si>
  <si>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</si>
  <si>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</si>
  <si>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</si>
  <si>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</si>
  <si>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</si>
  <si>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</si>
  <si>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</si>
  <si>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</si>
  <si>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</si>
  <si>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</si>
  <si>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</si>
  <si>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</si>
  <si>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</si>
  <si>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</si>
  <si>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</si>
  <si>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</si>
  <si>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</si>
  <si>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</si>
  <si>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</si>
  <si>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</si>
  <si>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</si>
  <si>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</si>
  <si>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</si>
  <si>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</si>
  <si>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</si>
  <si>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</si>
  <si>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</si>
  <si>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</si>
  <si>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</si>
  <si>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</si>
  <si>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</si>
  <si>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</si>
  <si>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</si>
  <si>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</si>
  <si>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</si>
  <si>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</si>
  <si>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</si>
  <si>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</si>
  <si>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</si>
  <si>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</si>
  <si>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</si>
  <si>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</si>
  <si>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</si>
  <si>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</si>
  <si>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</si>
  <si>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</si>
  <si>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</si>
  <si>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</si>
  <si>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</si>
  <si>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</si>
  <si>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</si>
  <si>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</si>
  <si>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</si>
  <si>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</si>
  <si>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</si>
  <si>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</si>
  <si>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</si>
  <si>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</si>
  <si>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</si>
  <si>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</si>
  <si>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</si>
  <si>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</si>
  <si>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</si>
  <si>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</si>
  <si>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</si>
  <si>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</si>
  <si>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</si>
  <si>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</si>
  <si>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</si>
  <si>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</si>
  <si>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</si>
  <si>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</si>
  <si>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</si>
  <si>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</si>
  <si>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</si>
  <si>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</si>
  <si>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</si>
  <si>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</si>
  <si>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</si>
  <si>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</si>
  <si>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</si>
  <si>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</si>
  <si>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</si>
  <si>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</si>
  <si>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</si>
  <si>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</si>
  <si>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</si>
  <si>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</si>
  <si>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</si>
  <si>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</si>
  <si>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</si>
  <si>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</si>
  <si>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</si>
  <si>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</si>
  <si>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</si>
  <si>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</si>
  <si>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</si>
  <si>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</si>
  <si>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</si>
  <si>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</si>
  <si>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</si>
  <si>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</si>
  <si>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</si>
  <si>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</si>
  <si>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</si>
  <si>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</si>
  <si>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</si>
  <si>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</si>
  <si>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</si>
  <si>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</si>
  <si>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</si>
  <si>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</si>
  <si>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</si>
  <si>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</si>
  <si>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</si>
  <si>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</si>
  <si>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</si>
  <si>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</si>
  <si>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</si>
  <si>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</si>
  <si>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</si>
  <si>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</si>
  <si>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</si>
  <si>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</si>
  <si>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</si>
  <si>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</si>
  <si>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</si>
  <si>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</si>
  <si>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</si>
  <si>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</si>
  <si>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</si>
  <si>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</si>
  <si>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</si>
  <si>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</si>
  <si>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</si>
  <si>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</si>
  <si>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</si>
  <si>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</si>
  <si>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</si>
  <si>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</si>
  <si>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</si>
  <si>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</si>
  <si>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</si>
  <si>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</si>
  <si>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</si>
  <si>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</si>
  <si>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</si>
  <si>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</si>
  <si>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</si>
  <si>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</si>
  <si>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</si>
  <si>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</si>
  <si>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</si>
  <si>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</si>
  <si>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</si>
  <si>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</si>
  <si>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</si>
  <si>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</si>
  <si>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</si>
  <si>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</si>
  <si>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</si>
  <si>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</si>
  <si>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</si>
  <si>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</si>
  <si>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</si>
  <si>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</si>
  <si>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</si>
  <si>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</si>
  <si>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</si>
  <si>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</si>
  <si>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</si>
  <si>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</si>
  <si>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</si>
  <si>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</si>
  <si>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</si>
  <si>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</si>
  <si>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</si>
  <si>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</si>
  <si>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</si>
  <si>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</si>
  <si>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</si>
  <si>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</si>
  <si>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</si>
  <si>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</si>
  <si>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</si>
  <si>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</si>
  <si>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</si>
  <si>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</si>
  <si>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</si>
  <si>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</si>
  <si>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</si>
  <si>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</si>
  <si>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</si>
  <si>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</si>
  <si>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</si>
  <si>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</si>
  <si>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</si>
  <si>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</si>
  <si>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</si>
  <si>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</si>
  <si>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</si>
  <si>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</si>
  <si>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</si>
  <si>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</si>
  <si>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</si>
  <si>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</si>
  <si>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</si>
  <si>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</si>
  <si>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</si>
  <si>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</si>
  <si>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</si>
  <si>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</si>
  <si>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</si>
  <si>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</si>
  <si>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</si>
  <si>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</si>
  <si>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</si>
  <si>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</si>
  <si>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</si>
  <si>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</si>
  <si>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</si>
  <si>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</si>
  <si>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</si>
  <si>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</si>
  <si>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</si>
  <si>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</si>
  <si>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</si>
  <si>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</si>
  <si>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</si>
  <si>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</si>
  <si>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</si>
  <si>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</si>
  <si>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</si>
  <si>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</si>
  <si>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</si>
  <si>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</si>
  <si>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</si>
  <si>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</si>
  <si>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</si>
  <si>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</si>
  <si>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</si>
  <si>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</si>
  <si>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</si>
  <si>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</si>
  <si>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</si>
  <si>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</si>
  <si>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</si>
  <si>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</si>
  <si>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</si>
  <si>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</si>
  <si>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</si>
  <si>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</si>
  <si>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</si>
  <si>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</si>
  <si>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</si>
  <si>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</si>
  <si>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</si>
  <si>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</si>
  <si>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</si>
  <si>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</si>
  <si>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</si>
  <si>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</si>
  <si>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</si>
  <si>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</si>
  <si>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</si>
  <si>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</si>
  <si>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</si>
  <si>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</si>
  <si>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</si>
  <si>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</si>
  <si>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</si>
  <si>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</si>
  <si>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</si>
  <si>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</si>
  <si>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</si>
  <si>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</si>
  <si>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</si>
  <si>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</si>
  <si>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</si>
  <si>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</si>
  <si>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</si>
  <si>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</si>
  <si>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</si>
  <si>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</si>
  <si>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</si>
  <si>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</si>
  <si>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</si>
  <si>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</si>
  <si>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</si>
  <si>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</si>
  <si>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</si>
  <si>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</si>
  <si>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</si>
  <si>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</si>
  <si>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</si>
  <si>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</si>
  <si>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</si>
  <si>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</si>
  <si>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</si>
  <si>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</si>
  <si>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</si>
  <si>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</si>
  <si>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</si>
  <si>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</si>
  <si>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</si>
  <si>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</si>
  <si>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</si>
  <si>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</si>
  <si>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</si>
  <si>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</si>
  <si>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</si>
  <si>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</si>
  <si>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</si>
  <si>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</si>
  <si>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</si>
  <si>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</si>
  <si>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</si>
  <si>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</si>
  <si>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</si>
  <si>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</si>
  <si>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</si>
  <si>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</si>
  <si>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</si>
  <si>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</si>
  <si>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</si>
  <si>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</si>
  <si>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</si>
  <si>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</si>
  <si>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</si>
  <si>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</si>
  <si>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</si>
  <si>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</si>
  <si>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</si>
  <si>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</si>
  <si>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</si>
  <si>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</si>
  <si>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</si>
  <si>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</si>
  <si>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</si>
  <si>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</si>
  <si>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</si>
  <si>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</si>
  <si>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</si>
  <si>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</si>
  <si>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</si>
  <si>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</si>
  <si>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</si>
  <si>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</si>
  <si>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</si>
  <si>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</si>
  <si>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</si>
  <si>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</si>
  <si>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</si>
  <si>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</si>
  <si>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</si>
  <si>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</si>
  <si>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</si>
  <si>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</si>
  <si>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</si>
  <si>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</si>
  <si>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</si>
  <si>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</si>
  <si>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</si>
  <si>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</si>
  <si>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</si>
  <si>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</si>
  <si>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</si>
  <si>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</si>
  <si>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</si>
  <si>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</si>
  <si>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</si>
  <si>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</si>
  <si>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</si>
  <si>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</si>
  <si>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</si>
  <si>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</si>
  <si>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</si>
  <si>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</si>
  <si>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</si>
  <si>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</si>
  <si>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</si>
  <si>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</si>
  <si>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</si>
  <si>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</si>
  <si>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</si>
  <si>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</si>
  <si>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</si>
  <si>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</si>
  <si>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</si>
  <si>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</si>
  <si>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</si>
  <si>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</si>
  <si>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</si>
  <si>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</si>
  <si>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</si>
  <si>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</si>
  <si>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</si>
  <si>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</si>
  <si>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</si>
  <si>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</si>
  <si>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</si>
  <si>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</si>
  <si>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</si>
  <si>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</si>
  <si>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</si>
  <si>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</si>
  <si>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</si>
  <si>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</si>
  <si>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</si>
  <si>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</si>
  <si>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</si>
  <si>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</si>
  <si>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</si>
  <si>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</si>
  <si>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</si>
  <si>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</si>
  <si>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</si>
  <si>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</si>
  <si>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</si>
  <si>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</si>
  <si>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</si>
  <si>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</si>
  <si>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</si>
  <si>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</si>
  <si>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</si>
  <si>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</si>
  <si>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</si>
  <si>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</si>
  <si>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</si>
  <si>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</si>
  <si>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</si>
  <si>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</si>
  <si>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</si>
  <si>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</si>
  <si>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</si>
  <si>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</si>
  <si>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</si>
  <si>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</si>
  <si>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</si>
  <si>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</si>
  <si>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</si>
  <si>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</si>
  <si>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</si>
  <si>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</si>
  <si>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</si>
  <si>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</si>
  <si>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</si>
  <si>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</si>
  <si>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</si>
  <si>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</si>
  <si>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</si>
  <si>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</si>
  <si>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</si>
  <si>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</si>
  <si>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</si>
  <si>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</si>
  <si>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</si>
  <si>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</si>
  <si>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</si>
  <si>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</si>
  <si>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</si>
  <si>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</si>
  <si>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</si>
  <si>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</si>
  <si>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</si>
  <si>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</si>
  <si>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</si>
  <si>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</si>
  <si>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</si>
  <si>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</si>
  <si>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</si>
  <si>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</si>
  <si>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</si>
  <si>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</si>
  <si>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</si>
  <si>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</si>
  <si>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</si>
  <si>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</si>
  <si>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</si>
  <si>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</si>
  <si>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</si>
  <si>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</si>
  <si>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</si>
  <si>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</si>
  <si>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</si>
  <si>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</si>
  <si>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</si>
  <si>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</si>
  <si>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</si>
  <si>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</si>
  <si>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</si>
  <si>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</si>
  <si>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</si>
  <si>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</si>
  <si>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</si>
  <si>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</si>
  <si>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</si>
  <si>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</si>
  <si>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</si>
  <si>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</si>
  <si>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</si>
  <si>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</si>
  <si>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</si>
  <si>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</si>
  <si>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</si>
  <si>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</si>
  <si>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</si>
  <si>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</si>
  <si>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</si>
  <si>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</si>
  <si>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</si>
  <si>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</si>
  <si>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</si>
  <si>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</si>
  <si>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</si>
  <si>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</si>
  <si>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</si>
  <si>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</si>
  <si>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</si>
  <si>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</si>
  <si>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</si>
  <si>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</si>
  <si>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</si>
  <si>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</si>
  <si>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</si>
  <si>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</si>
  <si>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</si>
  <si>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</si>
  <si>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</si>
  <si>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</si>
  <si>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</si>
  <si>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</si>
  <si>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</si>
  <si>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</si>
  <si>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</si>
  <si>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</si>
  <si>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</si>
  <si>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</si>
  <si>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</si>
  <si>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</si>
  <si>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</si>
  <si>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</si>
  <si>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</si>
  <si>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</si>
  <si>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</si>
  <si>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</si>
  <si>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</si>
  <si>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</si>
  <si>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</si>
  <si>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</si>
  <si>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</si>
  <si>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</si>
  <si>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</si>
  <si>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</si>
  <si>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</si>
  <si>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</si>
  <si>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</si>
  <si>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</si>
  <si>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</si>
  <si>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</si>
  <si>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</si>
  <si>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</si>
  <si>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</si>
  <si>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</si>
  <si>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</si>
  <si>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</si>
  <si>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</si>
  <si>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</si>
  <si>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</si>
  <si>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</si>
  <si>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</si>
  <si>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</si>
  <si>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</si>
  <si>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</si>
  <si>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</si>
  <si>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</si>
  <si>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</si>
  <si>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</si>
  <si>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</si>
  <si>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</si>
  <si>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</si>
  <si>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</si>
  <si>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</si>
  <si>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</si>
  <si>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</si>
  <si>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</si>
  <si>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</si>
  <si>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</si>
  <si>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</si>
  <si>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</si>
  <si>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</si>
  <si>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</si>
  <si>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</si>
  <si>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</si>
  <si>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</si>
  <si>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</si>
  <si>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</si>
  <si>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</si>
  <si>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</si>
  <si>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</si>
  <si>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</si>
  <si>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</si>
  <si>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</si>
  <si>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</si>
  <si>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</si>
  <si>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</si>
  <si>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</si>
  <si>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</si>
  <si>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</si>
  <si>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</si>
  <si>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</si>
  <si>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</si>
  <si>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</si>
  <si>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</si>
  <si>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</si>
  <si>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</si>
  <si>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</si>
  <si>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</si>
  <si>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</si>
  <si>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</si>
  <si>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</si>
  <si>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</si>
  <si>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</si>
  <si>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</si>
  <si>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</si>
  <si>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</si>
  <si>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</si>
  <si>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</si>
  <si>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</si>
  <si>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</si>
  <si>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</si>
  <si>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</si>
  <si>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</si>
  <si>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</si>
  <si>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</si>
  <si>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</si>
  <si>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</si>
  <si>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</si>
  <si>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</si>
  <si>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</si>
  <si>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</si>
  <si>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</si>
  <si>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</si>
  <si>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</si>
  <si>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</si>
  <si>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</si>
  <si>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</si>
  <si>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</si>
  <si>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</si>
  <si>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</si>
  <si>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</si>
  <si>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</si>
  <si>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</si>
  <si>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</si>
  <si>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</si>
  <si>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</si>
  <si>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</si>
  <si>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</si>
  <si>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</si>
  <si>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</si>
  <si>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</si>
  <si>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</si>
  <si>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</si>
  <si>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</si>
  <si>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</si>
  <si>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</si>
  <si>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</si>
  <si>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</si>
  <si>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</si>
  <si>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</si>
  <si>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</si>
  <si>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</si>
  <si>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</si>
  <si>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</si>
  <si>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</si>
  <si>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</si>
  <si>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</si>
  <si>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</si>
  <si>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</si>
  <si>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</si>
  <si>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</si>
  <si>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</si>
  <si>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</si>
  <si>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</si>
  <si>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</si>
  <si>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</si>
  <si>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</si>
  <si>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</si>
  <si>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</si>
  <si>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</si>
  <si>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</si>
  <si>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</si>
  <si>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</si>
  <si>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</si>
  <si>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</si>
  <si>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</si>
  <si>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</si>
  <si>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</si>
  <si>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</si>
  <si>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</si>
  <si>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</si>
  <si>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</si>
  <si>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</si>
  <si>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</si>
  <si>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</si>
  <si>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</si>
  <si>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</si>
  <si>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</si>
  <si>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</si>
  <si>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</si>
  <si>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</si>
  <si>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</si>
  <si>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</si>
  <si>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</si>
  <si>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</si>
  <si>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</si>
  <si>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</si>
  <si>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</si>
  <si>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</si>
  <si>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</si>
  <si>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</si>
  <si>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</si>
  <si>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</si>
  <si>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</si>
  <si>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</si>
  <si>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</si>
  <si>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</si>
  <si>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</si>
  <si>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</si>
  <si>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</si>
  <si>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</si>
  <si>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</si>
  <si>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</si>
  <si>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</si>
  <si>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</si>
  <si>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</si>
  <si>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</si>
  <si>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</si>
  <si>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</si>
  <si>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</si>
  <si>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</si>
  <si>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</si>
  <si>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</si>
  <si>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</si>
  <si>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</si>
  <si>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</si>
  <si>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</si>
  <si>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</si>
  <si>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</si>
  <si>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</si>
  <si>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</si>
  <si>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</si>
  <si>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</si>
  <si>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</si>
  <si>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</si>
  <si>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</si>
  <si>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</si>
  <si>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</si>
  <si>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</si>
  <si>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</si>
  <si>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</si>
  <si>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</si>
  <si>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</si>
  <si>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</si>
  <si>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</si>
  <si>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</si>
  <si>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</si>
  <si>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</si>
  <si>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</si>
  <si>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</si>
  <si>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</si>
  <si>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</si>
  <si>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</si>
  <si>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</si>
  <si>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</si>
  <si>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</si>
  <si>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</si>
  <si>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</si>
  <si>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</si>
  <si>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</si>
  <si>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</si>
  <si>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</si>
  <si>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</si>
  <si>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</si>
  <si>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</si>
  <si>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</si>
  <si>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</si>
  <si>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</si>
  <si>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</si>
  <si>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</si>
  <si>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</si>
  <si>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</si>
  <si>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</si>
  <si>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</si>
  <si>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</si>
  <si>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</si>
  <si>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</si>
  <si>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</si>
  <si>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</si>
  <si>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</si>
  <si>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</si>
  <si>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</si>
  <si>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</si>
  <si>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</si>
  <si>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</si>
  <si>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</si>
  <si>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</si>
  <si>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</si>
  <si>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</si>
  <si>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</si>
  <si>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</si>
  <si>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</si>
  <si>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</si>
  <si>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</si>
  <si>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</si>
  <si>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</si>
  <si>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</si>
  <si>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</si>
  <si>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</si>
  <si>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</si>
  <si>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</si>
  <si>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</si>
  <si>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</si>
  <si>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</si>
  <si>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</si>
  <si>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</si>
  <si>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</si>
  <si>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</si>
  <si>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</si>
  <si>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</si>
  <si>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</si>
  <si>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</si>
  <si>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</si>
  <si>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</si>
  <si>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</si>
  <si>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</si>
  <si>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</si>
  <si>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</si>
  <si>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</si>
  <si>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</si>
  <si>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</si>
  <si>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</si>
  <si>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</si>
  <si>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</si>
  <si>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</si>
  <si>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</si>
  <si>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</si>
  <si>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</si>
  <si>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</si>
  <si>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</si>
  <si>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</si>
  <si>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</si>
  <si>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</si>
  <si>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</si>
  <si>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</si>
  <si>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</si>
  <si>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</si>
  <si>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</si>
  <si>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</si>
  <si>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</si>
  <si>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</si>
  <si>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</si>
  <si>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</si>
  <si>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</si>
  <si>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</si>
  <si>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</si>
  <si>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</si>
  <si>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</si>
  <si>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</si>
  <si>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</si>
  <si>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</si>
  <si>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</si>
  <si>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</si>
  <si>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</si>
  <si>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</si>
  <si>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</si>
  <si>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</si>
  <si>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</si>
  <si>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</si>
  <si>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</si>
  <si>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</si>
  <si>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</si>
  <si>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</si>
  <si>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</si>
  <si>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</si>
  <si>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</si>
  <si>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</si>
  <si>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</si>
  <si>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</si>
  <si>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</si>
  <si>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</si>
  <si>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</si>
  <si>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</si>
  <si>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</si>
  <si>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</si>
  <si>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</si>
  <si>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</si>
  <si>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</si>
  <si>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</si>
  <si>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</si>
  <si>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</si>
  <si>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</si>
  <si>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</si>
  <si>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</si>
  <si>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</si>
  <si>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</si>
  <si>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</si>
  <si>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</si>
  <si>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</si>
  <si>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</si>
  <si>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</si>
  <si>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</si>
  <si>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</si>
  <si>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</si>
  <si>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</si>
  <si>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</si>
  <si>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</si>
  <si>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</si>
  <si>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</si>
  <si>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</si>
  <si>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</si>
  <si>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</si>
  <si>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</si>
  <si>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</si>
  <si>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</si>
  <si>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</si>
  <si>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</si>
  <si>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</si>
  <si>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</si>
  <si>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</si>
  <si>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</si>
  <si>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</si>
  <si>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</si>
  <si>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</si>
  <si>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</si>
  <si>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</si>
  <si>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</si>
  <si>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</si>
  <si>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</si>
  <si>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</si>
  <si>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</si>
  <si>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</si>
  <si>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</si>
  <si>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</si>
  <si>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</si>
  <si>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</si>
  <si>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</si>
  <si>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</si>
  <si>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</si>
  <si>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</si>
  <si>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</si>
  <si>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</si>
  <si>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</si>
  <si>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</si>
  <si>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</si>
  <si>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</si>
  <si>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</si>
  <si>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</si>
  <si>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</si>
  <si>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</si>
  <si>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</si>
  <si>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</si>
  <si>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</si>
  <si>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</si>
  <si>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</si>
  <si>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</si>
  <si>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</si>
  <si>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</si>
  <si>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</si>
  <si>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</si>
  <si>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</si>
  <si>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</si>
  <si>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</si>
  <si>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</si>
  <si>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</si>
  <si>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</si>
  <si>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</si>
  <si>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</si>
  <si>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</si>
  <si>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</si>
  <si>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</si>
  <si>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</si>
  <si>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</si>
  <si>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</si>
  <si>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</si>
  <si>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</si>
  <si>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</si>
  <si>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</si>
  <si>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</si>
  <si>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</si>
  <si>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</si>
  <si>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</si>
  <si>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</si>
  <si>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</si>
  <si>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</si>
  <si>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</si>
  <si>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</si>
  <si>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</si>
  <si>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</si>
  <si>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</si>
  <si>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</si>
  <si>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</si>
  <si>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</si>
  <si>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</si>
  <si>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</si>
  <si>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</si>
  <si>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</si>
  <si>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</si>
  <si>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</si>
  <si>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</si>
  <si>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</si>
  <si>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</si>
  <si>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</si>
  <si>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</si>
  <si>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</si>
  <si>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</si>
  <si>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</si>
  <si>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</si>
  <si>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</si>
  <si>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</si>
  <si>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</si>
  <si>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</si>
  <si>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</si>
  <si>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</si>
  <si>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</si>
  <si>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</si>
  <si>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</si>
  <si>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</si>
  <si>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</si>
  <si>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</si>
  <si>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</si>
  <si>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</si>
  <si>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</si>
  <si>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</si>
  <si>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</si>
  <si>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</si>
  <si>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</si>
  <si>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</si>
  <si>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</si>
  <si>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</si>
  <si>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</si>
  <si>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</si>
  <si>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</si>
  <si>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</si>
  <si>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</si>
  <si>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</si>
  <si>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</si>
  <si>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</si>
  <si>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</si>
  <si>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</si>
  <si>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</si>
  <si>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</si>
  <si>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</si>
  <si>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</si>
  <si>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</si>
  <si>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</si>
  <si>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</si>
  <si>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</si>
  <si>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</si>
  <si>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</si>
  <si>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</si>
  <si>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</si>
  <si>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</si>
  <si>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</si>
  <si>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</si>
  <si>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</si>
  <si>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</si>
  <si>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</si>
  <si>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</si>
  <si>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</si>
  <si>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</si>
  <si>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</si>
  <si>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</si>
  <si>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</si>
  <si>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</si>
  <si>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</si>
  <si>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</si>
  <si>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</si>
  <si>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</si>
  <si>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</si>
  <si>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</si>
  <si>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</si>
  <si>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</si>
  <si>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</si>
  <si>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</si>
  <si>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</si>
  <si>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</si>
  <si>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</si>
  <si>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</si>
  <si>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</si>
  <si>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</si>
  <si>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</si>
  <si>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</si>
  <si>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</si>
  <si>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</si>
  <si>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</si>
  <si>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</si>
  <si>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</si>
  <si>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</si>
  <si>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</si>
  <si>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</si>
  <si>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</si>
  <si>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</si>
  <si>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</si>
  <si>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</si>
  <si>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</si>
  <si>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</si>
  <si>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</si>
  <si>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</si>
  <si>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</si>
  <si>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</si>
  <si>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</si>
  <si>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</si>
  <si>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</si>
  <si>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</si>
  <si>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</si>
  <si>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</si>
  <si>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</si>
  <si>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</si>
  <si>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</si>
  <si>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</si>
  <si>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</si>
  <si>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</si>
  <si>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</si>
  <si>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</si>
  <si>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</si>
  <si>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</si>
  <si>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</si>
  <si>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</si>
  <si>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</si>
  <si>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</si>
  <si>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</si>
  <si>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</si>
  <si>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</si>
  <si>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</si>
  <si>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</si>
  <si>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</si>
  <si>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</si>
  <si>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</si>
  <si>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</si>
  <si>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</si>
  <si>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</si>
  <si>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</si>
  <si>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</si>
  <si>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</si>
  <si>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</si>
  <si>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</si>
  <si>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</si>
  <si>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</si>
  <si>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</si>
  <si>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</si>
  <si>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</si>
  <si>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</si>
  <si>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</si>
  <si>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</si>
  <si>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</si>
  <si>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</si>
  <si>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</si>
  <si>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</si>
  <si>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</si>
  <si>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</si>
  <si>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</si>
  <si>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</si>
  <si>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</si>
  <si>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</si>
  <si>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</si>
  <si>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</si>
  <si>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</si>
  <si>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</si>
  <si>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</si>
  <si>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</si>
  <si>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</si>
  <si>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</si>
  <si>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</si>
  <si>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</si>
  <si>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</si>
  <si>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</si>
  <si>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</si>
  <si>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</si>
  <si>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</si>
  <si>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</si>
  <si>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</si>
  <si>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</si>
  <si>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</si>
  <si>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</si>
  <si>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</si>
  <si>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</si>
  <si>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</si>
  <si>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</si>
  <si>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</si>
  <si>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</si>
  <si>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</si>
  <si>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</si>
  <si>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</si>
  <si>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</si>
  <si>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</si>
  <si>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</si>
  <si>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</si>
  <si>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</si>
  <si>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</si>
  <si>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</si>
  <si>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</si>
  <si>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</si>
  <si>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</si>
  <si>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</si>
  <si>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</si>
  <si>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</si>
  <si>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</si>
  <si>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</si>
  <si>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</si>
  <si>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</si>
  <si>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</si>
  <si>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</si>
  <si>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</si>
  <si>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</si>
  <si>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</si>
  <si>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</si>
  <si>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</si>
  <si>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</si>
  <si>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</si>
  <si>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</si>
  <si>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</si>
  <si>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</si>
  <si>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</si>
  <si>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</si>
  <si>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</si>
  <si>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</si>
  <si>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</si>
  <si>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</si>
  <si>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</si>
  <si>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</si>
  <si>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</si>
  <si>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</si>
  <si>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</si>
  <si>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</si>
  <si>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</si>
  <si>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</si>
  <si>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</si>
  <si>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</si>
  <si>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</si>
  <si>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</si>
  <si>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</si>
  <si>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</si>
  <si>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</si>
  <si>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</si>
  <si>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</si>
  <si>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</si>
  <si>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</si>
  <si>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</si>
  <si>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</si>
  <si>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</si>
  <si>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</si>
  <si>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</si>
  <si>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</si>
  <si>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</si>
  <si>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</si>
  <si>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</si>
  <si>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</si>
  <si>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</si>
  <si>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</si>
  <si>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</si>
  <si>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</si>
  <si>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</si>
  <si>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</si>
  <si>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</si>
  <si>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</si>
  <si>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</si>
  <si>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</si>
  <si>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</si>
  <si>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</si>
  <si>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</si>
  <si>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</si>
  <si>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</si>
  <si>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</si>
  <si>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</si>
  <si>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</si>
  <si>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</si>
  <si>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</si>
  <si>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</si>
  <si>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</si>
  <si>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</si>
  <si>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</si>
  <si>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</si>
  <si>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</si>
  <si>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</si>
  <si>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</si>
  <si>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</si>
  <si>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</si>
  <si>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</si>
  <si>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</si>
  <si>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</si>
  <si>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</si>
  <si>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</si>
  <si>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</si>
  <si>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</si>
  <si>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</si>
  <si>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</si>
  <si>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</si>
  <si>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</si>
  <si>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</si>
  <si>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</si>
  <si>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</si>
  <si>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</si>
  <si>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</si>
  <si>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</si>
  <si>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</si>
  <si>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</si>
  <si>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</si>
  <si>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</si>
  <si>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</si>
  <si>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</si>
  <si>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</si>
  <si>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</si>
  <si>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</si>
  <si>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</si>
  <si>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</si>
  <si>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</si>
  <si>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</si>
  <si>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</si>
  <si>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</si>
  <si>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</si>
  <si>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</si>
  <si>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</si>
  <si>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</si>
  <si>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</si>
  <si>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</si>
  <si>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</si>
  <si>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</si>
  <si>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</si>
  <si>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</si>
  <si>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</si>
  <si>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</si>
  <si>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</si>
  <si>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</si>
  <si>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</si>
  <si>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</si>
  <si>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</si>
  <si>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</si>
  <si>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</si>
  <si>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</si>
  <si>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</si>
  <si>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</si>
  <si>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</si>
  <si>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</si>
  <si>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</si>
  <si>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</si>
  <si>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</si>
  <si>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</si>
  <si>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</si>
  <si>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</si>
  <si>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</si>
  <si>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</si>
  <si>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</si>
  <si>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</si>
  <si>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</si>
  <si>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</si>
  <si>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</si>
  <si>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</si>
  <si>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</si>
  <si>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</si>
  <si>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</si>
  <si>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</si>
  <si>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</si>
  <si>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</si>
  <si>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</si>
  <si>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</si>
  <si>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</si>
  <si>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</si>
  <si>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</si>
  <si>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</si>
  <si>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</si>
  <si>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</si>
  <si>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</si>
  <si>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</si>
  <si>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</si>
  <si>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</si>
  <si>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</si>
  <si>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</si>
  <si>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</si>
  <si>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</si>
  <si>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</si>
  <si>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</si>
  <si>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</si>
  <si>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</si>
  <si>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</si>
  <si>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</si>
  <si>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</si>
  <si>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</si>
  <si>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</si>
  <si>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</si>
  <si>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</si>
  <si>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</si>
  <si>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</si>
  <si>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</si>
  <si>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</si>
  <si>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</si>
  <si>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</si>
  <si>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</si>
  <si>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</si>
  <si>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</si>
  <si>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</si>
  <si>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</si>
  <si>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</si>
  <si>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</si>
  <si>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</si>
  <si>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</si>
  <si>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</si>
  <si>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</si>
  <si>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</si>
  <si>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</si>
  <si>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</si>
  <si>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</si>
  <si>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</si>
  <si>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</si>
  <si>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</si>
  <si>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</si>
  <si>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</si>
  <si>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</si>
  <si>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</si>
  <si>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</si>
  <si>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</si>
  <si>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</si>
  <si>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</si>
  <si>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</si>
  <si>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</si>
  <si>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</si>
  <si>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</si>
  <si>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</si>
  <si>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</si>
  <si>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</si>
  <si>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</si>
  <si>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</si>
  <si>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</si>
  <si>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</si>
  <si>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</si>
  <si>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</si>
  <si>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</si>
  <si>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</si>
  <si>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</si>
  <si>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</si>
  <si>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</si>
  <si>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</si>
  <si>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</si>
  <si>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</si>
  <si>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</si>
  <si>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</si>
  <si>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</si>
  <si>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</si>
  <si>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</si>
  <si>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</si>
  <si>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</si>
  <si>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</si>
  <si>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</si>
  <si>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</si>
  <si>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</si>
  <si>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</si>
  <si>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</si>
  <si>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</si>
  <si>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</si>
  <si>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</si>
  <si>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</si>
  <si>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</si>
  <si>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</si>
  <si>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</si>
  <si>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</si>
  <si>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</si>
  <si>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</si>
  <si>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</si>
  <si>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</si>
  <si>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</si>
  <si>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</si>
  <si>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</si>
  <si>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</si>
  <si>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</si>
  <si>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</si>
  <si>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</si>
  <si>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</si>
  <si>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</si>
  <si>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</si>
  <si>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</si>
  <si>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</si>
  <si>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</si>
  <si>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</si>
  <si>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</si>
  <si>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</si>
  <si>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</si>
  <si>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</si>
  <si>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</si>
  <si>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</si>
  <si>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</si>
  <si>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</si>
  <si>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</si>
  <si>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</si>
  <si>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</si>
  <si>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</si>
  <si>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</si>
  <si>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</si>
  <si>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</si>
  <si>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</si>
  <si>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</si>
  <si>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</si>
  <si>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</si>
  <si>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</si>
  <si>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</si>
  <si>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</si>
  <si>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</si>
  <si>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</si>
  <si>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</si>
  <si>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</si>
  <si>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</si>
  <si>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</si>
  <si>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</si>
  <si>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</si>
  <si>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</si>
  <si>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</si>
  <si>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</si>
  <si>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</si>
  <si>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</si>
  <si>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</si>
  <si>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</si>
  <si>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</si>
  <si>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</si>
  <si>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</si>
  <si>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</si>
  <si>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</si>
  <si>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</si>
  <si>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</si>
  <si>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</si>
  <si>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</si>
  <si>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</si>
  <si>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</si>
  <si>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</si>
  <si>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</si>
  <si>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</si>
  <si>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</si>
  <si>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</si>
  <si>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</si>
  <si>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</si>
  <si>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</si>
  <si>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</si>
  <si>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</si>
  <si>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</si>
  <si>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</si>
  <si>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</si>
  <si>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</si>
  <si>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</si>
  <si>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</si>
  <si>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</si>
  <si>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</si>
  <si>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</si>
  <si>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</si>
  <si>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</si>
  <si>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</si>
  <si>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</si>
  <si>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</si>
  <si>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</si>
  <si>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</si>
  <si>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</si>
  <si>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</si>
  <si>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</si>
  <si>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</si>
  <si>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</si>
  <si>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</si>
  <si>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</si>
  <si>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</si>
  <si>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</si>
  <si>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</si>
  <si>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</si>
  <si>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</si>
  <si>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</si>
  <si>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</si>
  <si>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</si>
  <si>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</si>
  <si>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</si>
  <si>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</si>
  <si>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</si>
  <si>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</si>
  <si>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</si>
  <si>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</si>
  <si>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</si>
  <si>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</si>
  <si>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</si>
  <si>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</si>
  <si>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</si>
  <si>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</si>
  <si>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</si>
  <si>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</si>
  <si>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</si>
  <si>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</si>
  <si>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</si>
  <si>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</si>
  <si>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</si>
  <si>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</si>
  <si>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</si>
  <si>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</si>
  <si>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</si>
  <si>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</si>
  <si>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</si>
  <si>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</si>
  <si>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</si>
  <si>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</si>
  <si>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</si>
  <si>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</si>
  <si>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</si>
  <si>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</si>
  <si>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</si>
  <si>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</si>
  <si>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</si>
  <si>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</si>
  <si>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</si>
  <si>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</si>
  <si>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</si>
  <si>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</si>
  <si>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</si>
  <si>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</si>
  <si>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</si>
  <si>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</si>
  <si>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</si>
  <si>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</si>
  <si>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</si>
  <si>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</si>
  <si>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</si>
  <si>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</si>
  <si>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</si>
  <si>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</si>
  <si>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</si>
  <si>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</si>
  <si>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</si>
  <si>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</si>
  <si>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</si>
  <si>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</si>
  <si>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</si>
  <si>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</si>
  <si>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</si>
  <si>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</si>
  <si>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</si>
  <si>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</si>
  <si>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</si>
  <si>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</si>
  <si>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</si>
  <si>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</si>
  <si>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</si>
  <si>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</si>
  <si>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</si>
  <si>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</si>
  <si>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</si>
  <si>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</si>
  <si>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</si>
  <si>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</si>
  <si>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</si>
  <si>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</si>
  <si>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</si>
  <si>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</si>
  <si>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</si>
  <si>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</si>
  <si>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</si>
  <si>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</si>
  <si>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</si>
  <si>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</si>
  <si>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</si>
  <si>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</si>
  <si>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</si>
  <si>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</si>
  <si>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</si>
  <si>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</si>
  <si>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</si>
  <si>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</si>
  <si>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</si>
  <si>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</si>
  <si>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</si>
  <si>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</si>
  <si>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</si>
  <si>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</si>
  <si>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</si>
  <si>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</si>
  <si>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</si>
  <si>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</si>
  <si>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</si>
  <si>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</si>
  <si>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</si>
  <si>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</si>
  <si>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</si>
  <si>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</si>
  <si>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</si>
  <si>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</si>
  <si>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</si>
  <si>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</si>
  <si>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</si>
  <si>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</si>
  <si>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</si>
  <si>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</si>
  <si>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</si>
  <si>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</si>
  <si>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</si>
  <si>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</si>
  <si>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</si>
  <si>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</si>
  <si>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</si>
  <si>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</si>
  <si>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</si>
  <si>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</si>
  <si>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</si>
  <si>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</si>
  <si>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</si>
  <si>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</si>
  <si>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</si>
  <si>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</si>
  <si>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</si>
  <si>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</si>
  <si>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</si>
  <si>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</si>
  <si>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</si>
  <si>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</si>
  <si>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</si>
  <si>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</si>
  <si>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</si>
  <si>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</si>
  <si>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</si>
  <si>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</si>
  <si>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</si>
  <si>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</si>
  <si>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</si>
  <si>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</si>
  <si>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</si>
  <si>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</si>
  <si>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</si>
  <si>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</si>
  <si>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</si>
  <si>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</si>
  <si>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</si>
  <si>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</si>
  <si>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</si>
  <si>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</si>
  <si>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</si>
  <si>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</si>
  <si>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</si>
  <si>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</si>
  <si>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</si>
  <si>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</si>
  <si>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</si>
  <si>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</si>
  <si>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</si>
  <si>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</si>
  <si>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</si>
  <si>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</si>
  <si>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</si>
  <si>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</si>
  <si>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</si>
  <si>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</si>
  <si>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</si>
  <si>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</si>
  <si>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</si>
  <si>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</si>
  <si>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</si>
  <si>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</si>
  <si>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</si>
  <si>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</si>
  <si>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</si>
  <si>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</si>
  <si>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</si>
  <si>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</si>
  <si>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</si>
  <si>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</si>
  <si>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</si>
  <si>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</si>
  <si>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</si>
  <si>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</si>
  <si>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</si>
  <si>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</si>
  <si>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</si>
  <si>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</si>
  <si>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</si>
  <si>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</si>
  <si>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</si>
  <si>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</si>
  <si>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</si>
  <si>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</si>
  <si>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</si>
  <si>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</si>
  <si>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</si>
  <si>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</si>
  <si>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</si>
  <si>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</si>
  <si>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</si>
  <si>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</si>
  <si>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</si>
  <si>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</si>
  <si>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</si>
  <si>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</si>
  <si>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</si>
  <si>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</si>
  <si>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</si>
  <si>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</si>
  <si>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</si>
  <si>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</si>
  <si>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</si>
  <si>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</si>
  <si>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</si>
  <si>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</si>
  <si>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</si>
  <si>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</si>
  <si>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</si>
  <si>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</si>
  <si>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</si>
  <si>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</si>
  <si>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</si>
  <si>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</si>
  <si>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</si>
  <si>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</si>
  <si>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</si>
  <si>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</si>
  <si>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</si>
  <si>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</si>
  <si>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</si>
  <si>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</si>
  <si>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</si>
  <si>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</si>
  <si>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</si>
  <si>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</si>
  <si>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</si>
  <si>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</si>
  <si>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</si>
  <si>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</si>
  <si>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</si>
  <si>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</si>
  <si>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</si>
  <si>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</si>
  <si>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</si>
  <si>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</si>
  <si>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</si>
  <si>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</si>
  <si>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</si>
  <si>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</si>
  <si>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</si>
  <si>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</si>
  <si>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</si>
  <si>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</si>
  <si>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</si>
  <si>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</si>
  <si>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</si>
  <si>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</si>
  <si>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</si>
  <si>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</si>
  <si>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</si>
  <si>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</si>
  <si>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</si>
  <si>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</si>
  <si>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</si>
  <si>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</si>
  <si>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</si>
  <si>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</si>
  <si>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</si>
  <si>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</si>
  <si>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</si>
  <si>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</si>
  <si>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</si>
  <si>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</si>
  <si>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</si>
  <si>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</si>
  <si>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</si>
  <si>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</si>
  <si>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</si>
  <si>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</si>
  <si>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</si>
  <si>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</si>
  <si>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</si>
  <si>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</si>
  <si>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</si>
  <si>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</si>
  <si>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</si>
  <si>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</si>
  <si>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</si>
  <si>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</si>
  <si>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</si>
  <si>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</si>
  <si>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</si>
  <si>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</si>
  <si>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</si>
  <si>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</si>
  <si>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</si>
  <si>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</si>
  <si>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</si>
  <si>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</si>
  <si>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</si>
  <si>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</si>
  <si>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</si>
  <si>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</si>
  <si>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</si>
  <si>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</si>
  <si>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</si>
  <si>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</si>
  <si>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</si>
  <si>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</si>
  <si>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</si>
  <si>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</si>
  <si>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</si>
  <si>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</si>
  <si>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</si>
  <si>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</si>
  <si>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</si>
  <si>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</si>
  <si>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</si>
  <si>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</si>
  <si>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</si>
  <si>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</si>
  <si>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</si>
  <si>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</si>
  <si>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</si>
  <si>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</si>
  <si>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</si>
  <si>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</si>
  <si>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</si>
  <si>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</si>
  <si>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</si>
  <si>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</si>
  <si>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</si>
  <si>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</si>
  <si>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</si>
  <si>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</si>
  <si>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</si>
  <si>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</si>
  <si>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</si>
  <si>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</si>
  <si>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</si>
  <si>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</si>
  <si>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</si>
  <si>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</si>
  <si>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</si>
  <si>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</si>
  <si>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</si>
  <si>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</si>
  <si>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</si>
  <si>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</si>
  <si>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</si>
  <si>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</si>
  <si>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</si>
  <si>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</si>
  <si>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</si>
  <si>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</si>
  <si>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</si>
  <si>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</si>
  <si>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</si>
  <si>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</si>
  <si>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</si>
  <si>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</si>
  <si>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</si>
  <si>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</si>
  <si>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</si>
  <si>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</si>
  <si>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</si>
  <si>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</si>
  <si>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</si>
  <si>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</si>
  <si>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</si>
  <si>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</si>
  <si>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</si>
  <si>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</si>
  <si>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</si>
  <si>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</si>
  <si>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</si>
  <si>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</si>
  <si>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</si>
  <si>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</si>
  <si>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</si>
  <si>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</si>
  <si>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</si>
  <si>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</si>
  <si>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</si>
  <si>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</si>
  <si>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</si>
  <si>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</si>
  <si>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</si>
  <si>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</si>
  <si>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</si>
  <si>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</si>
  <si>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</si>
  <si>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</si>
  <si>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</si>
  <si>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</si>
  <si>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</si>
  <si>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</si>
  <si>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</si>
  <si>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</si>
  <si>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</si>
  <si>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</si>
  <si>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</si>
  <si>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</si>
  <si>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</si>
  <si>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</si>
  <si>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</si>
  <si>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</si>
  <si>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</si>
  <si>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</si>
  <si>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</si>
  <si>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</si>
  <si>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</si>
  <si>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</si>
  <si>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</si>
  <si>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</si>
  <si>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</si>
  <si>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</si>
  <si>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</si>
  <si>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</si>
  <si>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</si>
  <si>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</si>
  <si>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</si>
  <si>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</si>
  <si>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</si>
  <si>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</si>
  <si>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</si>
  <si>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</si>
  <si>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</si>
  <si>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</si>
  <si>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</si>
  <si>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</si>
  <si>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</si>
  <si>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</si>
  <si>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</si>
  <si>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</si>
  <si>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</si>
  <si>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</si>
  <si>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</si>
  <si>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</si>
  <si>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</si>
  <si>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</si>
  <si>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</si>
  <si>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</si>
  <si>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</si>
  <si>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</si>
  <si>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</si>
  <si>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</si>
  <si>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</si>
  <si>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</si>
  <si>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</si>
  <si>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</si>
  <si>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</si>
  <si>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</si>
  <si>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</si>
  <si>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</si>
  <si>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</si>
  <si>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</si>
  <si>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</si>
  <si>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</si>
  <si>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</si>
  <si>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</si>
  <si>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</si>
  <si>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</si>
  <si>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</si>
  <si>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</si>
  <si>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</si>
  <si>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</si>
  <si>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</si>
  <si>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</si>
  <si>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</si>
  <si>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</si>
  <si>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</si>
  <si>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</si>
  <si>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</si>
  <si>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</si>
  <si>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</si>
  <si>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</si>
  <si>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</si>
  <si>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</si>
  <si>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</si>
  <si>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</si>
  <si>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</si>
  <si>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</si>
  <si>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</si>
  <si>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</si>
  <si>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</si>
  <si>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</si>
  <si>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</si>
  <si>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</si>
  <si>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</si>
  <si>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</si>
  <si>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</si>
  <si>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</si>
  <si>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</si>
  <si>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</si>
  <si>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</si>
  <si>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</si>
  <si>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</si>
  <si>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</si>
  <si>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</si>
  <si>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</si>
  <si>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</si>
  <si>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</si>
  <si>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</si>
  <si>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</si>
  <si>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</si>
  <si>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</si>
  <si>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</si>
  <si>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</si>
  <si>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</si>
  <si>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</si>
  <si>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</si>
  <si>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</si>
  <si>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</si>
  <si>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</si>
  <si>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</si>
  <si>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</si>
  <si>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</si>
  <si>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</si>
  <si>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</si>
  <si>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</si>
  <si>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</si>
  <si>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</si>
  <si>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</si>
  <si>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</si>
  <si>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</si>
  <si>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</si>
  <si>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</si>
  <si>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</si>
  <si>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</si>
  <si>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</si>
  <si>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</si>
  <si>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</si>
  <si>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</si>
  <si>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</si>
  <si>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</si>
  <si>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</si>
  <si>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</si>
  <si>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</si>
  <si>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</si>
  <si>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</si>
  <si>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</si>
  <si>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</si>
  <si>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</si>
  <si>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</si>
  <si>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</si>
  <si>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</si>
  <si>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</si>
  <si>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</si>
  <si>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</si>
  <si>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</si>
  <si>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</si>
  <si>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</si>
  <si>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</si>
  <si>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</si>
  <si>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</si>
  <si>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</si>
  <si>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</si>
  <si>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</si>
  <si>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</si>
  <si>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</si>
  <si>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</si>
  <si>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</si>
  <si>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</si>
  <si>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</si>
  <si>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</si>
  <si>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</si>
  <si>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</si>
  <si>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</si>
  <si>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</si>
  <si>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</si>
  <si>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</si>
  <si>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</si>
  <si>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</si>
  <si>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</si>
  <si>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</si>
  <si>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</si>
  <si>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</si>
  <si>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</si>
  <si>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</si>
  <si>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</si>
  <si>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</si>
  <si>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</si>
  <si>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</si>
  <si>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</si>
  <si>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</si>
  <si>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</si>
  <si>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</si>
  <si>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</si>
  <si>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</si>
  <si>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</si>
  <si>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</si>
  <si>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</si>
  <si>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</si>
  <si>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</si>
  <si>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</si>
  <si>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</si>
  <si>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</si>
  <si>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</si>
  <si>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</si>
  <si>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</si>
  <si>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</si>
  <si>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</si>
  <si>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</si>
  <si>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</si>
  <si>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</si>
  <si>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</si>
  <si>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</si>
  <si>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</si>
  <si>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</si>
  <si>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</si>
  <si>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</si>
  <si>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</si>
  <si>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</si>
  <si>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</si>
  <si>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</si>
  <si>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</si>
  <si>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</si>
  <si>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</si>
  <si>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</si>
  <si>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</si>
  <si>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</si>
  <si>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</si>
  <si>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</si>
  <si>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</si>
  <si>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</si>
  <si>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</si>
  <si>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</si>
  <si>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</si>
  <si>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</si>
  <si>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</si>
  <si>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</si>
  <si>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</si>
  <si>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</si>
  <si>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</si>
  <si>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</si>
  <si>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</si>
  <si>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</si>
  <si>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</si>
  <si>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</si>
  <si>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</si>
  <si>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</si>
  <si>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</si>
  <si>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</si>
  <si>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</si>
  <si>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</si>
  <si>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</si>
  <si>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</si>
  <si>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</si>
  <si>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</si>
  <si>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</si>
  <si>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</si>
  <si>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</si>
  <si>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</si>
  <si>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</si>
  <si>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</si>
  <si>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</si>
  <si>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</si>
  <si>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</si>
  <si>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</si>
  <si>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</si>
  <si>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</si>
  <si>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</si>
  <si>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</si>
  <si>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</si>
  <si>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</si>
  <si>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</si>
  <si>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</si>
  <si>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</si>
  <si>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</si>
  <si>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</si>
  <si>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</si>
  <si>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</si>
  <si>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</si>
  <si>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</si>
  <si>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</si>
  <si>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</si>
  <si>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</si>
  <si>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</si>
  <si>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</si>
  <si>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</si>
  <si>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</si>
  <si>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</si>
  <si>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</si>
  <si>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</si>
  <si>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</si>
  <si>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</si>
  <si>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</si>
  <si>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</si>
  <si>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</si>
  <si>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</si>
  <si>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</si>
  <si>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</si>
  <si>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</si>
  <si>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</si>
  <si>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</si>
  <si>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</si>
  <si>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</si>
  <si>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</si>
  <si>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</si>
  <si>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</si>
  <si>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</si>
  <si>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</si>
  <si>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</si>
  <si>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</si>
  <si>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</si>
  <si>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</si>
  <si>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</si>
  <si>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</si>
  <si>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</si>
  <si>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</si>
  <si>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</si>
  <si>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</si>
  <si>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</si>
  <si>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</si>
  <si>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</si>
  <si>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</si>
  <si>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</si>
  <si>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</si>
  <si>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</si>
  <si>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</si>
  <si>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</si>
  <si>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</si>
  <si>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</si>
  <si>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</si>
  <si>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</si>
  <si>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</si>
  <si>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</si>
  <si>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</si>
  <si>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</si>
  <si>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</si>
  <si>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</si>
  <si>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</si>
  <si>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</si>
  <si>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</si>
  <si>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</si>
  <si>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</si>
  <si>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</si>
  <si>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</si>
  <si>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</si>
  <si>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</si>
  <si>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</si>
  <si>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</si>
  <si>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</si>
  <si>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</si>
  <si>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</si>
  <si>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</si>
  <si>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</si>
  <si>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</si>
  <si>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</si>
  <si>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</si>
  <si>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</si>
  <si>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</si>
  <si>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</si>
  <si>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</si>
  <si>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</si>
  <si>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</si>
  <si>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</si>
  <si>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</si>
  <si>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</si>
  <si>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</si>
  <si>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</si>
  <si>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</si>
  <si>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</si>
  <si>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</si>
  <si>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</si>
  <si>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</si>
  <si>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</si>
  <si>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</si>
  <si>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</si>
  <si>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</si>
  <si>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</si>
  <si>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</si>
  <si>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</si>
  <si>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</si>
  <si>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</si>
  <si>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</si>
  <si>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</si>
  <si>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</si>
  <si>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</si>
  <si>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</si>
  <si>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</si>
  <si>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</si>
  <si>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</si>
  <si>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</si>
  <si>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</si>
  <si>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</si>
  <si>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</si>
  <si>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</si>
  <si>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</si>
  <si>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</si>
  <si>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</si>
  <si>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</si>
  <si>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</si>
  <si>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</si>
  <si>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</si>
  <si>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</si>
  <si>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</si>
  <si>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</si>
  <si>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</si>
  <si>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</si>
  <si>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</si>
  <si>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</si>
  <si>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</si>
  <si>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</si>
  <si>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</si>
  <si>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</si>
  <si>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</si>
  <si>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</si>
  <si>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</si>
  <si>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</si>
  <si>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</si>
  <si>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</si>
  <si>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</si>
  <si>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</si>
  <si>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</si>
  <si>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</si>
  <si>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</si>
  <si>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</si>
  <si>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</si>
  <si>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</si>
  <si>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</si>
  <si>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</si>
  <si>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</si>
  <si>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</si>
  <si>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</si>
  <si>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</si>
  <si>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</si>
  <si>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</si>
  <si>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</si>
  <si>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</si>
  <si>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</si>
  <si>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</si>
  <si>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</si>
  <si>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</si>
  <si>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</si>
  <si>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</si>
  <si>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</si>
  <si>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</si>
  <si>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</si>
  <si>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</si>
  <si>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</si>
  <si>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</si>
  <si>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</si>
  <si>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</si>
  <si>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</si>
  <si>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</si>
  <si>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</si>
  <si>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</si>
  <si>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</si>
  <si>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</si>
  <si>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</si>
  <si>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</si>
  <si>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</si>
  <si>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</si>
  <si>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</si>
  <si>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</si>
  <si>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</si>
  <si>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</si>
  <si>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</si>
  <si>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</si>
  <si>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</si>
  <si>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</si>
  <si>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</si>
  <si>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</si>
  <si>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</si>
  <si>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</si>
  <si>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</si>
  <si>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</si>
  <si>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</si>
  <si>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</si>
  <si>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</si>
  <si>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</si>
  <si>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</si>
  <si>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</si>
  <si>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</si>
  <si>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</si>
  <si>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</si>
  <si>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</si>
  <si>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</si>
  <si>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</si>
  <si>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</si>
  <si>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</si>
  <si>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</si>
  <si>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</si>
  <si>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</si>
  <si>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</si>
  <si>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</si>
  <si>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</si>
  <si>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</si>
  <si>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</si>
  <si>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</si>
  <si>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</si>
  <si>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</si>
  <si>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</si>
  <si>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</si>
  <si>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</si>
  <si>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</si>
  <si>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</si>
  <si>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</si>
  <si>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</si>
  <si>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</si>
  <si>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</si>
  <si>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</si>
  <si>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</si>
  <si>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</si>
  <si>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</si>
  <si>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</si>
  <si>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</si>
  <si>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</si>
  <si>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</si>
  <si>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</si>
  <si>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</si>
  <si>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</si>
  <si>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</si>
  <si>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</si>
  <si>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</si>
  <si>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</si>
  <si>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</si>
  <si>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</si>
  <si>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</si>
  <si>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</si>
  <si>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</si>
  <si>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</si>
  <si>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</si>
  <si>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</si>
  <si>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</si>
  <si>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</si>
  <si>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</si>
  <si>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</si>
  <si>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</si>
  <si>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</si>
  <si>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</si>
  <si>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</si>
  <si>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</si>
  <si>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</si>
  <si>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</si>
  <si>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</si>
  <si>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</si>
  <si>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</si>
  <si>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</si>
  <si>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</si>
  <si>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</si>
  <si>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</si>
  <si>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</si>
  <si>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</si>
  <si>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</si>
  <si>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</si>
  <si>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</si>
  <si>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</si>
  <si>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</si>
  <si>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</si>
  <si>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</si>
  <si>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</si>
  <si>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</si>
  <si>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</si>
  <si>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</si>
  <si>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</si>
  <si>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</si>
  <si>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</si>
  <si>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</si>
  <si>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</si>
  <si>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</si>
  <si>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</si>
  <si>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</si>
  <si>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</si>
  <si>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</si>
  <si>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</si>
  <si>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</si>
  <si>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</si>
  <si>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</si>
  <si>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</si>
  <si>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</si>
  <si>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</si>
  <si>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</si>
  <si>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</si>
  <si>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</si>
  <si>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</si>
  <si>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</si>
  <si>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</si>
  <si>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</si>
  <si>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</si>
  <si>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</si>
  <si>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</si>
  <si>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</si>
  <si>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</si>
  <si>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</si>
  <si>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</si>
  <si>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</si>
  <si>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</si>
  <si>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</si>
  <si>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</si>
  <si>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</si>
  <si>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</si>
  <si>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</si>
  <si>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</si>
  <si>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</si>
  <si>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</si>
  <si>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</si>
  <si>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</si>
  <si>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</si>
  <si>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</si>
  <si>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</si>
  <si>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</si>
  <si>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</si>
  <si>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</si>
  <si>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</si>
  <si>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</si>
  <si>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</si>
  <si>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</si>
  <si>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</si>
  <si>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</si>
  <si>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</si>
  <si>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</si>
  <si>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</si>
  <si>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</si>
  <si>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</si>
  <si>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</si>
  <si>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</si>
  <si>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</si>
  <si>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</si>
  <si>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</si>
  <si>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</si>
  <si>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</si>
  <si>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</si>
  <si>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</si>
  <si>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</si>
  <si>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</si>
  <si>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</si>
  <si>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</si>
  <si>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</si>
  <si>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</si>
  <si>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</si>
  <si>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</si>
  <si>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</si>
  <si>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</si>
  <si>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</si>
  <si>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</si>
  <si>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</si>
  <si>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</si>
  <si>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</si>
  <si>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</si>
  <si>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</si>
  <si>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</si>
  <si>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</si>
  <si>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</si>
  <si>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</si>
  <si>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</si>
  <si>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</si>
  <si>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</si>
  <si>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</si>
  <si>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</si>
  <si>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</si>
  <si>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</si>
  <si>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</si>
  <si>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</si>
  <si>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</si>
  <si>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</si>
  <si>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</si>
  <si>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</si>
  <si>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</si>
  <si>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</si>
  <si>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</si>
  <si>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</si>
  <si>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</si>
  <si>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</si>
  <si>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</si>
  <si>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</si>
  <si>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</si>
  <si>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</si>
  <si>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</si>
  <si>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</si>
  <si>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</si>
  <si>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</si>
  <si>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</si>
  <si>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</si>
  <si>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</si>
  <si>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</si>
  <si>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</si>
  <si>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</si>
  <si>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</si>
  <si>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</si>
  <si>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</si>
  <si>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</si>
  <si>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</si>
  <si>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</si>
  <si>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</si>
  <si>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</si>
  <si>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</si>
  <si>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</si>
  <si>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</si>
  <si>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</si>
  <si>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</si>
  <si>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</si>
  <si>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</si>
  <si>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</si>
  <si>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</si>
  <si>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</si>
  <si>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</si>
  <si>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</si>
  <si>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</si>
  <si>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</si>
  <si>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</si>
  <si>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</si>
  <si>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</si>
  <si>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</si>
  <si>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</si>
  <si>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</si>
  <si>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</si>
  <si>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</si>
  <si>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</si>
  <si>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</si>
  <si>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</si>
  <si>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</si>
  <si>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</si>
  <si>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</si>
  <si>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</si>
  <si>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</si>
  <si>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</si>
  <si>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</si>
  <si>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</si>
  <si>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</si>
  <si>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</si>
  <si>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</si>
  <si>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</si>
  <si>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</si>
  <si>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</si>
  <si>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</si>
  <si>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</si>
  <si>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</si>
  <si>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</si>
  <si>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</si>
  <si>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</si>
  <si>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</si>
  <si>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</si>
  <si>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</si>
  <si>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</si>
  <si>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</si>
  <si>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</si>
  <si>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</si>
  <si>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</si>
  <si>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</si>
  <si>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</si>
  <si>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</si>
  <si>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</si>
  <si>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</si>
  <si>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</si>
  <si>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</si>
  <si>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</si>
  <si>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</si>
  <si>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</si>
  <si>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</si>
  <si>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</si>
  <si>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</si>
  <si>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</si>
  <si>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</si>
  <si>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</si>
  <si>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</si>
  <si>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</si>
  <si>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</si>
  <si>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</si>
  <si>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</si>
  <si>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</si>
  <si>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</si>
  <si>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</si>
  <si>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</si>
  <si>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</si>
  <si>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</si>
  <si>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</si>
  <si>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</si>
  <si>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</si>
  <si>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</si>
  <si>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</si>
  <si>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</si>
  <si>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</si>
  <si>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</si>
  <si>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</si>
  <si>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</si>
  <si>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</si>
  <si>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</si>
  <si>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</si>
  <si>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</si>
  <si>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</si>
  <si>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</si>
  <si>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</si>
  <si>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</si>
  <si>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</si>
  <si>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</si>
  <si>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</si>
  <si>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</si>
  <si>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</si>
  <si>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</si>
  <si>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</si>
  <si>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</si>
  <si>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</si>
  <si>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</si>
  <si>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</si>
  <si>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</si>
  <si>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</si>
  <si>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</si>
  <si>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</si>
  <si>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</si>
  <si>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</si>
  <si>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</si>
  <si>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</si>
  <si>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</si>
  <si>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</si>
  <si>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</si>
  <si>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</si>
  <si>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</si>
  <si>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</si>
  <si>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</si>
  <si>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</si>
  <si>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</si>
  <si>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</si>
  <si>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</si>
  <si>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</si>
  <si>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</si>
  <si>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</si>
  <si>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</si>
  <si>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</si>
  <si>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</si>
  <si>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</si>
  <si>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</si>
  <si>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</si>
  <si>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</si>
  <si>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</si>
  <si>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</si>
  <si>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</si>
  <si>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</si>
  <si>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</si>
  <si>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</si>
  <si>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</si>
  <si>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</si>
  <si>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</si>
  <si>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</si>
  <si>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</si>
  <si>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</si>
  <si>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</si>
  <si>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</si>
  <si>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</si>
  <si>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</si>
  <si>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</si>
  <si>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</si>
  <si>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</si>
  <si>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</si>
  <si>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</si>
  <si>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</si>
  <si>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</si>
  <si>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</si>
  <si>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</si>
  <si>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</si>
  <si>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</si>
  <si>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</si>
  <si>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</si>
  <si>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</si>
  <si>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</si>
  <si>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</si>
  <si>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</si>
  <si>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</si>
  <si>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</si>
  <si>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</si>
  <si>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</si>
  <si>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</si>
  <si>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</si>
  <si>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</si>
  <si>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</si>
  <si>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</si>
  <si>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</si>
  <si>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</si>
  <si>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</si>
  <si>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</si>
  <si>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</si>
  <si>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</si>
  <si>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</si>
  <si>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</si>
  <si>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</si>
  <si>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</si>
  <si>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</si>
  <si>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</si>
  <si>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</si>
  <si>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</si>
  <si>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</si>
  <si>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</si>
  <si>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</si>
  <si>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</si>
  <si>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</si>
  <si>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</si>
  <si>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</si>
  <si>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</si>
  <si>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</si>
  <si>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</si>
  <si>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</si>
  <si>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</si>
  <si>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</si>
  <si>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</si>
  <si>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</si>
  <si>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</si>
  <si>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</si>
  <si>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</si>
  <si>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</si>
  <si>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</si>
  <si>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</si>
  <si>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</si>
  <si>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</si>
  <si>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</si>
  <si>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</si>
  <si>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</si>
  <si>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</si>
  <si>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</si>
  <si>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</si>
  <si>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</si>
  <si>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</si>
  <si>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</si>
  <si>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</si>
  <si>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</si>
  <si>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</si>
  <si>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</si>
  <si>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</si>
  <si>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</si>
  <si>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</si>
  <si>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</si>
  <si>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</si>
  <si>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</si>
  <si>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</si>
  <si>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</si>
  <si>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</si>
  <si>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</si>
  <si>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</si>
  <si>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</si>
  <si>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</si>
  <si>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</si>
  <si>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</si>
  <si>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</si>
  <si>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</si>
  <si>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</si>
  <si>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</si>
  <si>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</si>
  <si>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</si>
  <si>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</si>
  <si>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</si>
  <si>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</si>
  <si>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</si>
  <si>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</si>
  <si>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</si>
  <si>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</si>
  <si>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</si>
  <si>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</si>
  <si>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</si>
  <si>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</si>
  <si>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</si>
  <si>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</si>
  <si>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</si>
  <si>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</si>
  <si>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</si>
  <si>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</si>
  <si>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</si>
  <si>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</si>
  <si>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</si>
  <si>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</si>
  <si>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</si>
  <si>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</si>
  <si>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</si>
  <si>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</si>
  <si>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</si>
  <si>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</si>
  <si>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</si>
  <si>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</si>
  <si>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</si>
  <si>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</si>
  <si>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</si>
  <si>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</si>
  <si>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</si>
  <si>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</si>
  <si>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</si>
  <si>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</si>
  <si>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</si>
  <si>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</si>
  <si>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</si>
  <si>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</si>
  <si>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</si>
  <si>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</si>
  <si>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</si>
  <si>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</si>
  <si>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</si>
  <si>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</si>
  <si>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</si>
  <si>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</si>
  <si>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</si>
  <si>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</si>
  <si>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</si>
  <si>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</si>
  <si>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</si>
  <si>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</si>
  <si>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</si>
  <si>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</si>
  <si>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</si>
  <si>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</si>
  <si>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</si>
  <si>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</si>
  <si>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</si>
  <si>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</si>
  <si>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</si>
  <si>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</si>
  <si>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</si>
  <si>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</si>
  <si>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</si>
  <si>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</si>
  <si>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</si>
  <si>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</si>
  <si>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</si>
  <si>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</si>
  <si>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</si>
  <si>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</si>
  <si>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</si>
  <si>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</si>
  <si>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</si>
  <si>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</si>
  <si>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</si>
  <si>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</si>
  <si>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</si>
  <si>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</si>
  <si>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</si>
  <si>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</si>
  <si>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</si>
  <si>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</si>
  <si>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</si>
  <si>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</si>
  <si>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</si>
  <si>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</si>
  <si>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</si>
  <si>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</si>
  <si>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</si>
  <si>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</si>
  <si>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</si>
  <si>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</si>
  <si>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</si>
  <si>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</si>
  <si>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</si>
  <si>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</si>
  <si>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</si>
  <si>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</si>
  <si>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</si>
  <si>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</si>
  <si>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</si>
  <si>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</si>
  <si>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</si>
  <si>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</si>
  <si>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</si>
  <si>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</si>
  <si>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</si>
  <si>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</si>
  <si>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</si>
  <si>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</si>
  <si>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</si>
  <si>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</si>
  <si>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</si>
  <si>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</si>
  <si>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</si>
  <si>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</si>
  <si>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</si>
  <si>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</si>
  <si>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</si>
  <si>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</si>
  <si>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</si>
  <si>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</si>
  <si>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</si>
  <si>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</si>
  <si>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</si>
  <si>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</si>
  <si>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</si>
  <si>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</si>
  <si>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</si>
  <si>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</si>
  <si>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</si>
  <si>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</si>
  <si>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</si>
  <si>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</si>
  <si>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</si>
  <si>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</si>
  <si>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</si>
  <si>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</si>
  <si>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</si>
  <si>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</si>
  <si>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</si>
  <si>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</si>
  <si>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</si>
  <si>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</si>
  <si>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</si>
  <si>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</si>
  <si>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</si>
  <si>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</si>
  <si>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</si>
  <si>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</si>
  <si>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</si>
  <si>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</si>
  <si>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</si>
  <si>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</si>
  <si>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</si>
  <si>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</si>
  <si>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</si>
  <si>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</si>
  <si>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</si>
  <si>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</si>
  <si>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</si>
  <si>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</si>
  <si>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</si>
  <si>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</si>
  <si>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</si>
  <si>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</si>
  <si>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</si>
  <si>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</si>
  <si>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</si>
  <si>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</si>
  <si>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</si>
  <si>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</si>
  <si>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</si>
  <si>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</si>
  <si>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</si>
  <si>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</si>
  <si>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</si>
  <si>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</si>
  <si>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</si>
  <si>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</si>
  <si>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</si>
  <si>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</si>
  <si>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</si>
  <si>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</si>
  <si>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</si>
  <si>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</si>
  <si>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</si>
  <si>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</si>
  <si>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</si>
  <si>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</si>
  <si>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</si>
  <si>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</si>
  <si>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</si>
  <si>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</si>
  <si>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</si>
  <si>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</si>
  <si>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</si>
  <si>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</si>
  <si>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</si>
  <si>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</si>
  <si>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</si>
  <si>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</si>
  <si>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</si>
  <si>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</si>
  <si>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</si>
  <si>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</si>
  <si>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</si>
  <si>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</si>
  <si>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</si>
  <si>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</si>
  <si>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</si>
  <si>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</si>
  <si>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</si>
  <si>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</si>
  <si>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</si>
  <si>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</si>
  <si>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</si>
  <si>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</si>
  <si>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</si>
  <si>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</si>
  <si>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</si>
  <si>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</si>
  <si>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</si>
  <si>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</si>
  <si>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</si>
  <si>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</si>
  <si>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</si>
  <si>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</si>
  <si>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</si>
  <si>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</si>
  <si>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</si>
  <si>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</si>
  <si>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</si>
  <si>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</si>
  <si>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</si>
  <si>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</si>
  <si>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</si>
  <si>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</si>
  <si>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</si>
  <si>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</si>
  <si>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</si>
  <si>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</si>
  <si>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</si>
  <si>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</si>
  <si>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</si>
  <si>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</si>
  <si>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</si>
  <si>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</si>
  <si>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</si>
  <si>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</si>
  <si>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</si>
  <si>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</si>
  <si>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</si>
  <si>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</si>
  <si>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</si>
  <si>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</si>
  <si>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</si>
  <si>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</si>
  <si>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</si>
  <si>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</si>
  <si>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</si>
  <si>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</si>
  <si>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</si>
  <si>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</si>
  <si>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</si>
  <si>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</si>
  <si>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</si>
  <si>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</si>
  <si>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</si>
  <si>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</si>
  <si>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</si>
  <si>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</si>
  <si>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</si>
  <si>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</si>
  <si>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</si>
  <si>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</si>
  <si>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</si>
  <si>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</si>
  <si>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</si>
  <si>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</si>
  <si>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</si>
  <si>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</si>
  <si>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</si>
  <si>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</si>
  <si>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</si>
  <si>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</si>
  <si>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</si>
  <si>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</si>
  <si>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</si>
  <si>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</si>
  <si>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</si>
  <si>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</si>
  <si>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</si>
  <si>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</si>
  <si>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</si>
  <si>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</si>
  <si>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</si>
  <si>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</si>
  <si>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</si>
  <si>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</si>
  <si>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</si>
  <si>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</si>
  <si>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</si>
  <si>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</si>
  <si>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</si>
  <si>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</si>
  <si>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</si>
  <si>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</si>
  <si>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</si>
  <si>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</si>
  <si>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</si>
  <si>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</si>
  <si>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</si>
  <si>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</si>
  <si>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</si>
  <si>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</si>
  <si>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</si>
  <si>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</si>
  <si>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</si>
  <si>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</si>
  <si>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</si>
  <si>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</si>
  <si>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</si>
  <si>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</si>
  <si>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</si>
  <si>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</si>
  <si>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</si>
  <si>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</si>
  <si>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</si>
  <si>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</si>
  <si>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</si>
  <si>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</si>
  <si>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</si>
  <si>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</si>
  <si>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</si>
  <si>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</si>
  <si>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</si>
  <si>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</si>
  <si>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</si>
  <si>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</si>
  <si>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</si>
  <si>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</si>
  <si>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</si>
  <si>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</si>
  <si>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</si>
  <si>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</si>
  <si>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</si>
  <si>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</si>
  <si>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</si>
  <si>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</si>
  <si>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</si>
  <si>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</si>
  <si>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</si>
  <si>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</si>
  <si>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</si>
  <si>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</si>
  <si>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</si>
  <si>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</si>
  <si>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</si>
  <si>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</si>
  <si>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</si>
  <si>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</si>
  <si>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</si>
  <si>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</si>
  <si>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</si>
  <si>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</si>
  <si>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</si>
  <si>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</si>
  <si>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</si>
  <si>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</si>
  <si>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</si>
  <si>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</si>
  <si>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</si>
  <si>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</si>
  <si>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</si>
  <si>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</si>
  <si>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</si>
  <si>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</si>
  <si>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</si>
  <si>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</si>
  <si>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</si>
  <si>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</si>
  <si>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</si>
  <si>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</si>
  <si>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</si>
  <si>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</si>
  <si>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</si>
  <si>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</si>
  <si>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</si>
  <si>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</si>
  <si>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</si>
  <si>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</si>
  <si>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</si>
  <si>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</si>
  <si>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</si>
  <si>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</si>
  <si>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</si>
  <si>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</si>
  <si>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</si>
  <si>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</si>
  <si>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</si>
  <si>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</si>
  <si>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</si>
  <si>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</si>
  <si>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</si>
  <si>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</si>
  <si>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</si>
  <si>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</si>
  <si>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</si>
  <si>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</si>
  <si>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</si>
  <si>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</si>
  <si>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</si>
  <si>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</si>
  <si>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</si>
  <si>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</si>
  <si>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</si>
  <si>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</si>
  <si>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</si>
  <si>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</si>
  <si>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</si>
  <si>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</si>
  <si>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</si>
  <si>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</si>
  <si>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</si>
  <si>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</si>
  <si>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</si>
  <si>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</si>
  <si>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</si>
  <si>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</si>
  <si>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</si>
  <si>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</si>
  <si>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</si>
  <si>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</si>
  <si>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</si>
  <si>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</si>
  <si>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</si>
  <si>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</si>
  <si>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</si>
  <si>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</si>
  <si>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</si>
  <si>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</si>
  <si>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</si>
  <si>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</si>
  <si>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</si>
  <si>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</si>
  <si>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</si>
  <si>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</si>
  <si>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</si>
  <si>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</si>
  <si>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</si>
  <si>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</si>
  <si>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</si>
  <si>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</si>
  <si>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</si>
  <si>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</si>
  <si>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</si>
  <si>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</si>
  <si>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</si>
  <si>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</si>
  <si>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</si>
  <si>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</si>
  <si>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</si>
  <si>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</si>
  <si>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</si>
  <si>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</si>
  <si>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</si>
  <si>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</si>
  <si>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</si>
  <si>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</si>
  <si>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</si>
  <si>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</si>
  <si>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</si>
  <si>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</si>
  <si>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</si>
  <si>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</si>
  <si>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</si>
  <si>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</si>
  <si>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</si>
  <si>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</si>
  <si>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</si>
  <si>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</si>
  <si>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</si>
  <si>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</si>
  <si>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</si>
  <si>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</si>
  <si>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</si>
  <si>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</si>
  <si>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</si>
  <si>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</si>
  <si>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</si>
  <si>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</si>
  <si>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</si>
  <si>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</si>
  <si>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</si>
  <si>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</si>
  <si>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</si>
  <si>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</si>
  <si>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</si>
  <si>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</si>
  <si>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</si>
  <si>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</si>
  <si>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</si>
  <si>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</si>
  <si>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</si>
  <si>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</si>
  <si>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</si>
  <si>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</si>
  <si>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</si>
  <si>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</si>
  <si>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</si>
  <si>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</si>
  <si>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</si>
  <si>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</si>
  <si>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</si>
  <si>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</si>
  <si>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</si>
  <si>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</si>
  <si>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</si>
  <si>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</si>
  <si>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</si>
  <si>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</si>
  <si>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</si>
  <si>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</si>
  <si>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</si>
  <si>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</si>
  <si>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</si>
  <si>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</si>
  <si>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</si>
  <si>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</si>
  <si>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</si>
  <si>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</si>
  <si>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</si>
  <si>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</si>
  <si>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</si>
  <si>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</si>
  <si>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</si>
  <si>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</si>
  <si>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</si>
  <si>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</si>
  <si>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</si>
  <si>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</si>
  <si>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</si>
  <si>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</si>
  <si>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</si>
  <si>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</si>
  <si>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</si>
  <si>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</si>
  <si>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</si>
  <si>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</si>
  <si>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</si>
  <si>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</si>
  <si>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</si>
  <si>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</si>
  <si>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</si>
  <si>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</si>
  <si>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</si>
  <si>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</si>
  <si>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</si>
  <si>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</si>
  <si>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</si>
  <si>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</si>
  <si>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</si>
  <si>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</si>
  <si>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</si>
  <si>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</si>
  <si>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</si>
  <si>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</si>
  <si>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</si>
  <si>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</si>
  <si>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</si>
  <si>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</si>
  <si>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</si>
  <si>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</si>
  <si>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</si>
  <si>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</si>
  <si>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</si>
  <si>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</si>
  <si>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</si>
  <si>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</si>
  <si>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</si>
  <si>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</si>
  <si>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</si>
  <si>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</si>
  <si>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</si>
  <si>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</si>
  <si>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</si>
  <si>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</si>
  <si>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</si>
  <si>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</si>
  <si>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</si>
  <si>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</si>
  <si>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</si>
  <si>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</si>
  <si>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</si>
  <si>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</si>
  <si>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</si>
  <si>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</si>
  <si>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</si>
  <si>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</si>
  <si>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</si>
  <si>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</si>
  <si>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</si>
  <si>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</si>
  <si>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</si>
  <si>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</si>
  <si>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</si>
  <si>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</si>
  <si>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</si>
  <si>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</si>
  <si>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</si>
  <si>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</si>
  <si>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</si>
  <si>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</si>
  <si>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</si>
  <si>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</si>
  <si>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</si>
  <si>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</si>
  <si>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</si>
  <si>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</si>
  <si>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</si>
  <si>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</si>
  <si>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</si>
  <si>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</si>
  <si>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</si>
  <si>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</si>
  <si>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</si>
  <si>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</si>
  <si>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</si>
  <si>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</si>
  <si>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</si>
  <si>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</si>
  <si>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</si>
  <si>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</si>
  <si>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</si>
  <si>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</si>
  <si>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</si>
  <si>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</si>
  <si>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</si>
  <si>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</si>
  <si>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</si>
  <si>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</si>
  <si>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</si>
  <si>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</si>
  <si>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</si>
  <si>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</si>
  <si>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</si>
  <si>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</si>
  <si>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</si>
  <si>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</si>
  <si>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</si>
  <si>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</si>
  <si>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</si>
  <si>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</si>
  <si>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</si>
  <si>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</si>
  <si>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</si>
  <si>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</si>
  <si>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</si>
  <si>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</si>
  <si>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</si>
  <si>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</si>
  <si>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</si>
  <si>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</si>
  <si>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</si>
  <si>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</si>
  <si>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</si>
  <si>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</si>
  <si>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</si>
  <si>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</si>
  <si>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</si>
  <si>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</si>
  <si>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</si>
  <si>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</si>
  <si>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</si>
  <si>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</si>
  <si>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</si>
  <si>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</si>
  <si>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</si>
  <si>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</si>
  <si>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</si>
  <si>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</si>
  <si>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</si>
  <si>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</si>
  <si>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</si>
  <si>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</si>
  <si>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</si>
  <si>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</si>
  <si>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</si>
  <si>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</si>
  <si>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</si>
  <si>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</si>
  <si>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</si>
  <si>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</si>
  <si>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</si>
  <si>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</si>
  <si>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</si>
  <si>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</si>
  <si>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</si>
  <si>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</si>
  <si>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</si>
  <si>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</si>
  <si>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</si>
  <si>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</si>
  <si>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</si>
  <si>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</si>
  <si>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</si>
  <si>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</si>
  <si>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</si>
  <si>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</si>
  <si>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</si>
  <si>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</si>
  <si>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</si>
  <si>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</si>
  <si>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</si>
  <si>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</si>
  <si>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</si>
  <si>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</si>
  <si>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</si>
  <si>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</si>
  <si>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</si>
  <si>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</si>
  <si>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</si>
  <si>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</si>
  <si>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</si>
  <si>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</si>
  <si>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</si>
  <si>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</si>
  <si>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</si>
  <si>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</si>
  <si>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</si>
  <si>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</si>
  <si>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</si>
  <si>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</si>
  <si>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</si>
  <si>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</si>
  <si>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</si>
  <si>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</si>
  <si>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</si>
  <si>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</si>
  <si>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</si>
  <si>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</si>
  <si>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</si>
  <si>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</si>
  <si>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</si>
  <si>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</si>
  <si>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</si>
  <si>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</si>
  <si>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</si>
  <si>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</si>
  <si>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</si>
  <si>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</si>
  <si>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</si>
  <si>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</si>
  <si>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</si>
  <si>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</si>
  <si>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</si>
  <si>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</si>
  <si>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</si>
  <si>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</si>
  <si>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</si>
  <si>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</si>
  <si>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</si>
  <si>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</si>
  <si>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</si>
  <si>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</si>
  <si>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</si>
  <si>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</si>
  <si>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</si>
  <si>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</si>
  <si>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</si>
  <si>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</si>
  <si>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</si>
  <si>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</si>
  <si>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</si>
  <si>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</si>
  <si>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</si>
  <si>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</si>
  <si>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</si>
  <si>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</si>
  <si>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</si>
  <si>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</si>
  <si>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</si>
  <si>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</si>
  <si>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</si>
  <si>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</si>
  <si>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</si>
  <si>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</si>
  <si>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</si>
  <si>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</si>
  <si>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</si>
  <si>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</si>
  <si>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</si>
  <si>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</si>
  <si>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</si>
  <si>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</si>
  <si>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</si>
  <si>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</si>
  <si>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</si>
  <si>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</si>
  <si>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</si>
  <si>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</si>
  <si>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</si>
  <si>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</si>
  <si>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</si>
  <si>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</si>
  <si>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</si>
  <si>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</si>
  <si>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</si>
  <si>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</si>
  <si>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</si>
  <si>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</si>
  <si>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</si>
  <si>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</si>
  <si>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</si>
  <si>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</si>
  <si>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</si>
  <si>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</si>
  <si>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</si>
  <si>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</si>
  <si>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</si>
  <si>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</si>
  <si>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</si>
  <si>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</si>
  <si>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</si>
  <si>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</si>
  <si>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</si>
  <si>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</si>
  <si>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</si>
  <si>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</si>
  <si>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</si>
  <si>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</si>
  <si>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</si>
  <si>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</si>
  <si>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</si>
  <si>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</si>
  <si>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</si>
  <si>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</si>
  <si>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</si>
  <si>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</si>
  <si>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</si>
  <si>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</si>
  <si>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</si>
  <si>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</si>
  <si>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</si>
  <si>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</si>
  <si>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</si>
  <si>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</si>
  <si>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</si>
  <si>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</si>
  <si>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</si>
  <si>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</si>
  <si>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</si>
  <si>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</si>
  <si>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</si>
  <si>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</si>
  <si>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</si>
  <si>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</si>
  <si>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</si>
  <si>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</si>
  <si>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</si>
  <si>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</si>
  <si>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</si>
  <si>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</si>
  <si>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</si>
  <si>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</si>
  <si>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</si>
  <si>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</si>
  <si>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</si>
  <si>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</si>
  <si>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</si>
  <si>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</si>
  <si>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</si>
  <si>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</si>
  <si>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</si>
  <si>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</si>
  <si>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</si>
  <si>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</si>
  <si>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</si>
  <si>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</si>
  <si>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</si>
  <si>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</si>
  <si>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</si>
  <si>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</si>
  <si>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</si>
  <si>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</si>
  <si>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</si>
  <si>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</si>
  <si>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</si>
  <si>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</si>
  <si>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</si>
  <si>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</si>
  <si>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</si>
  <si>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</si>
  <si>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</si>
  <si>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</si>
  <si>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</si>
  <si>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</si>
  <si>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</si>
  <si>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</si>
  <si>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</si>
  <si>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</si>
  <si>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</si>
  <si>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</si>
  <si>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</si>
  <si>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</si>
  <si>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</si>
  <si>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</si>
  <si>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</si>
  <si>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</si>
  <si>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</si>
  <si>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</si>
  <si>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</si>
  <si>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</si>
  <si>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</si>
  <si>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</si>
  <si>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</si>
  <si>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</si>
  <si>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</si>
  <si>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</si>
  <si>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</si>
  <si>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</si>
  <si>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</si>
  <si>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</si>
  <si>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</si>
  <si>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</si>
  <si>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</si>
  <si>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</si>
  <si>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</si>
  <si>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</si>
  <si>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</si>
  <si>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</si>
  <si>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</si>
  <si>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</si>
  <si>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</si>
  <si>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</si>
  <si>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</si>
  <si>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</si>
  <si>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</si>
  <si>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</si>
  <si>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</si>
  <si>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</si>
  <si>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</si>
  <si>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</si>
  <si>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</si>
  <si>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</si>
  <si>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</si>
  <si>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</si>
  <si>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</si>
  <si>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</si>
  <si>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</si>
  <si>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</si>
  <si>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</si>
  <si>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</si>
  <si>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</si>
  <si>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</si>
  <si>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</si>
  <si>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</si>
  <si>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</si>
  <si>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</si>
  <si>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</si>
  <si>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</si>
  <si>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</si>
  <si>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</si>
  <si>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</si>
  <si>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</si>
  <si>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</si>
  <si>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</si>
  <si>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</si>
  <si>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</si>
  <si>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</si>
  <si>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</si>
  <si>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</si>
  <si>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</si>
  <si>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</si>
  <si>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</si>
  <si>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</si>
  <si>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</si>
  <si>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</si>
  <si>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</si>
  <si>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</si>
  <si>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</si>
  <si>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</si>
  <si>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</si>
  <si>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</si>
  <si>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</si>
  <si>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</si>
  <si>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</si>
  <si>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</si>
  <si>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</si>
  <si>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</si>
  <si>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</si>
  <si>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</si>
  <si>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</si>
  <si>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</si>
  <si>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</si>
  <si>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</si>
  <si>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</si>
  <si>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</si>
  <si>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</si>
  <si>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</si>
  <si>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</si>
  <si>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</si>
  <si>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</si>
  <si>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</si>
  <si>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</si>
  <si>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</si>
  <si>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</si>
  <si>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</si>
  <si>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</si>
  <si>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</si>
  <si>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</si>
  <si>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</si>
  <si>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</si>
  <si>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</si>
  <si>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</si>
  <si>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</si>
  <si>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</si>
  <si>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</si>
  <si>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</si>
  <si>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</si>
  <si>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</si>
  <si>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</si>
  <si>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</si>
  <si>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</si>
  <si>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</si>
  <si>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</si>
  <si>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</si>
  <si>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</si>
  <si>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</si>
  <si>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</si>
  <si>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</si>
  <si>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</si>
  <si>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</si>
  <si>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</si>
  <si>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</si>
  <si>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</si>
  <si>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</si>
  <si>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</si>
  <si>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</si>
  <si>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</si>
  <si>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</si>
  <si>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</si>
  <si>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</si>
  <si>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</si>
  <si>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</si>
  <si>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</si>
  <si>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</si>
  <si>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</si>
  <si>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</si>
  <si>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</si>
  <si>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</si>
  <si>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</si>
  <si>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</si>
  <si>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</si>
  <si>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</si>
  <si>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</si>
  <si>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</si>
  <si>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</si>
  <si>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</si>
  <si>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</si>
  <si>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</si>
  <si>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</si>
  <si>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</si>
  <si>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</si>
  <si>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</si>
  <si>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</si>
  <si>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</si>
  <si>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</si>
  <si>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</si>
  <si>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</si>
  <si>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</si>
  <si>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</si>
  <si>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</si>
  <si>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</si>
  <si>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</si>
  <si>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</si>
  <si>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</si>
  <si>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</si>
  <si>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</si>
  <si>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</si>
  <si>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</si>
  <si>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</si>
  <si>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</si>
  <si>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</si>
  <si>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</si>
  <si>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</si>
  <si>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</si>
  <si>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</si>
  <si>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</si>
  <si>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</si>
  <si>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</si>
  <si>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</si>
  <si>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</si>
  <si>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</si>
  <si>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</si>
  <si>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</si>
  <si>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</si>
  <si>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</si>
  <si>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</si>
  <si>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</si>
  <si>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</si>
  <si>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</si>
  <si>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</si>
  <si>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</si>
  <si>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</si>
  <si>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</si>
  <si>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</si>
  <si>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</si>
  <si>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</si>
  <si>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</si>
  <si>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</si>
  <si>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</si>
  <si>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</si>
  <si>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</si>
  <si>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</si>
  <si>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</si>
  <si>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</si>
  <si>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</si>
  <si>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</si>
  <si>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</si>
  <si>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</si>
  <si>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</si>
  <si>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</si>
  <si>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</si>
  <si>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</si>
  <si>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</si>
  <si>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</si>
  <si>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</si>
  <si>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</si>
  <si>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</si>
  <si>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</si>
  <si>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</si>
  <si>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</si>
  <si>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</si>
  <si>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</si>
  <si>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</si>
  <si>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</si>
  <si>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</si>
  <si>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</si>
  <si>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</si>
  <si>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</si>
  <si>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</si>
  <si>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</si>
  <si>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</si>
  <si>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</si>
  <si>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</si>
  <si>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</si>
  <si>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</si>
  <si>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</si>
  <si>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</si>
  <si>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</si>
  <si>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</si>
  <si>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</si>
  <si>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</si>
  <si>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</si>
  <si>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</si>
  <si>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</si>
  <si>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</si>
  <si>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</si>
  <si>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</si>
  <si>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</si>
  <si>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</si>
  <si>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</si>
  <si>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</si>
  <si>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</si>
  <si>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</si>
  <si>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</si>
  <si>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</si>
  <si>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</si>
  <si>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</si>
  <si>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</si>
  <si>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</si>
  <si>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</si>
  <si>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</si>
  <si>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</si>
  <si>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</si>
  <si>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</si>
  <si>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</si>
  <si>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</si>
  <si>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</si>
  <si>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</si>
  <si>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</si>
  <si>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</si>
  <si>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</si>
  <si>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</si>
  <si>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</si>
  <si>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</si>
  <si>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</si>
  <si>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</si>
  <si>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</si>
  <si>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</si>
  <si>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</si>
  <si>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</si>
  <si>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</si>
  <si>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</si>
  <si>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</si>
  <si>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</si>
  <si>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</si>
  <si>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</si>
  <si>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</si>
  <si>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</si>
  <si>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</si>
  <si>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</si>
  <si>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</si>
  <si>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</si>
  <si>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</si>
  <si>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</si>
  <si>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</si>
  <si>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</si>
  <si>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</si>
  <si>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</si>
  <si>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</si>
  <si>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</si>
  <si>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</si>
  <si>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</si>
  <si>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</si>
  <si>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</si>
  <si>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</si>
  <si>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</si>
  <si>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</si>
  <si>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</si>
  <si>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</si>
  <si>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</si>
  <si>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</si>
  <si>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</si>
  <si>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</si>
  <si>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</si>
  <si>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</si>
  <si>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</si>
  <si>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</si>
  <si>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</si>
  <si>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</si>
  <si>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</si>
  <si>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</si>
  <si>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</si>
  <si>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</si>
  <si>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</si>
  <si>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</si>
  <si>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</si>
  <si>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</si>
  <si>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</si>
  <si>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</si>
  <si>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</si>
  <si>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</si>
  <si>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</si>
  <si>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</si>
  <si>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</si>
  <si>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</si>
  <si>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</si>
  <si>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</si>
  <si>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</si>
  <si>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</si>
  <si>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</si>
  <si>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</si>
  <si>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</si>
  <si>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</si>
  <si>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</si>
  <si>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</si>
  <si>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</si>
  <si>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</si>
  <si>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</si>
  <si>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</si>
  <si>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</si>
  <si>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</si>
  <si>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</si>
  <si>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</si>
  <si>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</si>
  <si>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</si>
  <si>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</si>
  <si>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</si>
  <si>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</si>
  <si>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</si>
  <si>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</si>
  <si>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</si>
  <si>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</si>
  <si>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</si>
  <si>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</si>
  <si>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</si>
  <si>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</si>
  <si>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</si>
  <si>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</si>
  <si>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</si>
  <si>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</si>
  <si>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</si>
  <si>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</si>
  <si>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</si>
  <si>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</si>
  <si>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</si>
  <si>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</si>
  <si>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</si>
  <si>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</si>
  <si>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</si>
  <si>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</si>
  <si>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</si>
  <si>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</si>
  <si>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</si>
  <si>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</si>
  <si>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</si>
  <si>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</si>
  <si>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</si>
  <si>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</si>
  <si>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</si>
  <si>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</si>
  <si>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</si>
  <si>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</si>
  <si>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</si>
  <si>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</si>
  <si>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</si>
  <si>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</si>
  <si>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</si>
  <si>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</si>
  <si>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</si>
  <si>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</si>
  <si>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</si>
  <si>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</si>
  <si>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</si>
  <si>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</si>
  <si>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</si>
  <si>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</si>
  <si>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</si>
  <si>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</si>
  <si>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</si>
  <si>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</si>
  <si>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</si>
  <si>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</si>
  <si>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</si>
  <si>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</si>
  <si>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</si>
  <si>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</si>
  <si>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</si>
  <si>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</si>
  <si>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</si>
  <si>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</si>
  <si>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</si>
  <si>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</si>
  <si>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</si>
  <si>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</si>
  <si>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</si>
  <si>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</si>
  <si>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</si>
  <si>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</si>
  <si>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</si>
  <si>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</si>
  <si>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</si>
  <si>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</si>
  <si>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</si>
  <si>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</si>
  <si>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</si>
  <si>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</si>
  <si>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</si>
  <si>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</si>
  <si>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</si>
  <si>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</si>
  <si>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</si>
  <si>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</si>
  <si>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</si>
  <si>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</si>
  <si>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</si>
  <si>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</si>
  <si>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</si>
  <si>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</si>
  <si>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</si>
  <si>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</si>
  <si>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</si>
  <si>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</si>
  <si>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</si>
  <si>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</si>
  <si>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</si>
  <si>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</si>
  <si>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</si>
  <si>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</si>
  <si>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</si>
  <si>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</si>
  <si>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</si>
  <si>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</si>
  <si>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</si>
  <si>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</si>
  <si>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</si>
  <si>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</si>
  <si>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</si>
  <si>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</si>
  <si>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</si>
  <si>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</si>
  <si>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</si>
  <si>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</si>
  <si>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</si>
  <si>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</si>
  <si>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</si>
  <si>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</si>
  <si>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</si>
  <si>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</si>
  <si>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</si>
  <si>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</si>
  <si>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</si>
  <si>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</si>
  <si>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</si>
  <si>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</si>
  <si>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</si>
  <si>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</si>
  <si>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</si>
  <si>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</si>
  <si>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</si>
  <si>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</si>
  <si>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</si>
  <si>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</si>
  <si>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</si>
  <si>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</si>
  <si>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</si>
  <si>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</si>
  <si>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</si>
  <si>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</si>
  <si>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</si>
  <si>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</si>
  <si>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</si>
  <si>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</si>
  <si>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</si>
  <si>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</si>
  <si>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</si>
  <si>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</si>
  <si>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</si>
  <si>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</si>
  <si>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</si>
  <si>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</si>
  <si>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</si>
  <si>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</si>
  <si>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</si>
  <si>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</si>
  <si>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</si>
  <si>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</si>
  <si>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</si>
  <si>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</si>
  <si>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</si>
  <si>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</si>
  <si>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</si>
  <si>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</si>
  <si>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</si>
  <si>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</si>
  <si>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</si>
  <si>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</si>
  <si>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</si>
  <si>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</si>
  <si>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</si>
  <si>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</si>
  <si>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</si>
  <si>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</si>
  <si>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</si>
  <si>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</si>
  <si>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</si>
  <si>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</si>
  <si>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</si>
  <si>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</si>
  <si>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</si>
  <si>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</si>
  <si>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</si>
  <si>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</si>
  <si>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</si>
  <si>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</si>
  <si>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</si>
  <si>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</si>
  <si>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</si>
  <si>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</si>
  <si>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</si>
  <si>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</si>
  <si>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</si>
  <si>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</si>
  <si>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</si>
  <si>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</si>
  <si>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</si>
  <si>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</si>
  <si>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</si>
  <si>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</si>
  <si>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</si>
  <si>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</si>
  <si>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</si>
  <si>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</si>
  <si>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</si>
  <si>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</si>
  <si>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</si>
  <si>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</si>
  <si>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</si>
  <si>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</si>
  <si>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</si>
  <si>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</si>
  <si>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</si>
  <si>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</si>
  <si>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</si>
  <si>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</si>
  <si>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</si>
  <si>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</si>
  <si>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</si>
  <si>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</si>
  <si>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</si>
  <si>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</si>
  <si>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</si>
  <si>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</si>
  <si>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</si>
  <si>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</si>
  <si>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</si>
  <si>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</si>
  <si>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</si>
  <si>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</si>
  <si>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</si>
  <si>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</si>
  <si>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</si>
  <si>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</si>
  <si>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</si>
  <si>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</si>
  <si>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</si>
  <si>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</si>
  <si>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</si>
  <si>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</si>
  <si>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</si>
  <si>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</si>
  <si>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</si>
  <si>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</si>
  <si>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</si>
  <si>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</si>
  <si>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</si>
  <si>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</si>
  <si>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</si>
  <si>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</si>
  <si>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</si>
  <si>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</si>
  <si>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</si>
  <si>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</si>
  <si>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</si>
  <si>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</si>
  <si>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</si>
  <si>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</si>
  <si>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</si>
  <si>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</si>
  <si>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</si>
  <si>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</si>
  <si>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</si>
  <si>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</si>
  <si>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</si>
  <si>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</si>
  <si>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</si>
  <si>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</si>
  <si>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</si>
  <si>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</si>
  <si>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</si>
  <si>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</si>
  <si>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</si>
  <si>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</si>
  <si>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</si>
  <si>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</si>
  <si>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</si>
  <si>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</si>
  <si>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</si>
  <si>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</si>
  <si>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</si>
  <si>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</si>
  <si>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</si>
  <si>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</si>
  <si>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</si>
  <si>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</si>
  <si>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</si>
  <si>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</si>
  <si>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</si>
  <si>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</si>
  <si>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</si>
  <si>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</si>
  <si>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</si>
  <si>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</si>
  <si>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</si>
  <si>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</si>
  <si>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</si>
  <si>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</si>
  <si>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</si>
  <si>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</si>
  <si>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</si>
  <si>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</si>
  <si>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</si>
  <si>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</si>
  <si>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</si>
  <si>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</si>
  <si>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</si>
  <si>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</si>
  <si>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</si>
  <si>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</si>
  <si>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</si>
  <si>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</si>
  <si>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</si>
  <si>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</si>
  <si>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</si>
  <si>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</si>
  <si>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</si>
  <si>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</si>
  <si>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</si>
  <si>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</si>
  <si>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</si>
  <si>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</si>
  <si>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</si>
  <si>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</si>
  <si>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</si>
  <si>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</si>
  <si>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</si>
  <si>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</si>
  <si>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</si>
  <si>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</si>
  <si>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</si>
  <si>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</si>
  <si>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</si>
  <si>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</si>
  <si>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</si>
  <si>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</si>
  <si>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</si>
  <si>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</si>
  <si>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</si>
  <si>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</si>
  <si>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</si>
  <si>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</si>
  <si>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</si>
  <si>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</si>
  <si>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</si>
  <si>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</si>
  <si>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</si>
  <si>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</si>
  <si>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</si>
  <si>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</si>
  <si>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</si>
  <si>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</si>
  <si>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</si>
  <si>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</si>
  <si>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</si>
  <si>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</si>
  <si>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</si>
  <si>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</si>
  <si>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</si>
  <si>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</si>
  <si>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</si>
  <si>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</si>
  <si>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</si>
  <si>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</si>
  <si>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</si>
  <si>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</si>
  <si>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</si>
  <si>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</si>
  <si>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</si>
  <si>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</si>
  <si>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</si>
  <si>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</si>
  <si>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</si>
  <si>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</si>
  <si>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</si>
  <si>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</si>
  <si>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</si>
  <si>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</si>
  <si>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</si>
  <si>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</si>
  <si>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</si>
  <si>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</si>
  <si>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</si>
  <si>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</si>
  <si>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</si>
  <si>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</si>
  <si>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</si>
  <si>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</si>
  <si>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</si>
  <si>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</si>
  <si>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</si>
  <si>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</si>
  <si>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</si>
  <si>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</si>
  <si>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</si>
  <si>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</si>
  <si>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</si>
  <si>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</si>
  <si>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</si>
  <si>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</si>
  <si>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</si>
  <si>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</si>
  <si>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</si>
  <si>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</si>
  <si>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</si>
  <si>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</si>
  <si>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</si>
  <si>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</si>
  <si>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</si>
  <si>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</si>
  <si>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</si>
  <si>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</si>
  <si>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</si>
  <si>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</si>
  <si>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</si>
  <si>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</si>
  <si>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</si>
  <si>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</si>
  <si>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</si>
  <si>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</si>
  <si>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</si>
  <si>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</si>
  <si>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</si>
  <si>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</si>
  <si>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</si>
  <si>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</si>
  <si>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</si>
  <si>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</si>
  <si>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</si>
  <si>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</si>
  <si>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</si>
  <si>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</si>
  <si>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</si>
  <si>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</si>
  <si>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</si>
  <si>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</si>
  <si>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</si>
  <si>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</si>
  <si>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</si>
  <si>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</si>
  <si>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</si>
  <si>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</si>
  <si>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</si>
  <si>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</si>
  <si>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</si>
  <si>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</si>
  <si>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</si>
  <si>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</si>
  <si>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</si>
  <si>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</si>
  <si>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</si>
  <si>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</si>
  <si>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</si>
  <si>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</si>
  <si>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</si>
  <si>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</si>
  <si>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</si>
  <si>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</si>
  <si>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</si>
  <si>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</si>
  <si>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</si>
  <si>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</si>
  <si>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</si>
  <si>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</si>
  <si>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</si>
  <si>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</si>
  <si>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</si>
  <si>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</si>
  <si>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</si>
  <si>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</si>
  <si>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</si>
  <si>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</si>
  <si>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</si>
  <si>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</si>
  <si>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</si>
  <si>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</si>
  <si>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</si>
  <si>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</si>
  <si>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</si>
  <si>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</si>
  <si>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</si>
  <si>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</si>
  <si>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</si>
  <si>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</si>
  <si>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</si>
  <si>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</si>
  <si>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</si>
  <si>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</si>
  <si>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</si>
  <si>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</si>
  <si>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</si>
  <si>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</si>
  <si>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</si>
  <si>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</si>
  <si>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</si>
  <si>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</si>
  <si>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</si>
  <si>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</si>
  <si>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</si>
  <si>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</si>
  <si>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</si>
  <si>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</si>
  <si>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</si>
  <si>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</si>
  <si>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</si>
  <si>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</si>
  <si>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</si>
  <si>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</si>
  <si>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</si>
  <si>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</si>
  <si>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</si>
  <si>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</si>
  <si>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</si>
  <si>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</si>
  <si>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</si>
  <si>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</si>
  <si>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</si>
  <si>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</si>
  <si>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</si>
  <si>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</si>
  <si>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</si>
  <si>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</si>
  <si>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</si>
  <si>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</si>
  <si>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</si>
  <si>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</si>
  <si>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</si>
  <si>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</si>
  <si>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</si>
  <si>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</si>
  <si>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</si>
  <si>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</si>
  <si>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</si>
  <si>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</si>
  <si>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</si>
  <si>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</si>
  <si>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</si>
  <si>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</si>
  <si>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</si>
  <si>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</si>
  <si>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</si>
  <si>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</si>
  <si>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</si>
  <si>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</si>
  <si>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</si>
  <si>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</si>
  <si>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</si>
  <si>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</si>
  <si>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</si>
  <si>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</si>
  <si>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</si>
  <si>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</si>
  <si>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</si>
  <si>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</si>
  <si>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</si>
  <si>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</si>
  <si>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</si>
  <si>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</si>
  <si>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</si>
  <si>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</si>
  <si>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</si>
  <si>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</si>
  <si>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</si>
  <si>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</si>
  <si>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</si>
  <si>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</si>
  <si>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</si>
  <si>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</si>
  <si>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</si>
  <si>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</si>
  <si>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</si>
  <si>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</si>
  <si>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</si>
  <si>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</si>
  <si>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</si>
  <si>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</si>
  <si>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</si>
  <si>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</si>
  <si>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</si>
  <si>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</si>
  <si>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</si>
  <si>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</si>
  <si>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</si>
  <si>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</si>
  <si>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</si>
  <si>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</si>
  <si>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</si>
  <si>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</si>
  <si>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</si>
  <si>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</si>
  <si>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</si>
  <si>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</si>
  <si>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</si>
  <si>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</si>
  <si>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</si>
  <si>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</si>
  <si>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</si>
  <si>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</si>
  <si>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</si>
  <si>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</si>
  <si>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</si>
  <si>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</si>
  <si>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</si>
  <si>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</si>
  <si>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</si>
  <si>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</si>
  <si>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</si>
  <si>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</si>
  <si>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</si>
  <si>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</si>
  <si>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</si>
  <si>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</si>
  <si>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</si>
  <si>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</si>
  <si>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</si>
  <si>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</si>
  <si>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</si>
  <si>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</si>
  <si>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</si>
  <si>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</si>
  <si>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</si>
  <si>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</si>
  <si>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</si>
  <si>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</si>
  <si>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</si>
  <si>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</si>
  <si>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</si>
  <si>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</si>
  <si>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</si>
  <si>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</si>
  <si>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</si>
  <si>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</si>
  <si>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</si>
  <si>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</si>
  <si>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</si>
  <si>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</si>
  <si>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</si>
  <si>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</si>
  <si>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</si>
  <si>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</si>
  <si>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</si>
  <si>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</si>
  <si>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</si>
  <si>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</si>
  <si>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</si>
  <si>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</si>
  <si>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</si>
  <si>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</si>
  <si>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</si>
  <si>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</si>
  <si>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</si>
  <si>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</si>
  <si>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</si>
  <si>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</si>
  <si>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</si>
  <si>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</si>
  <si>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</si>
  <si>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</si>
  <si>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</si>
  <si>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</si>
  <si>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</si>
  <si>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</si>
  <si>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</si>
  <si>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</si>
  <si>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</si>
  <si>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</si>
  <si>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</si>
  <si>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</si>
  <si>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</si>
  <si>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</si>
  <si>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</si>
  <si>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</si>
  <si>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</si>
  <si>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</si>
  <si>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</si>
  <si>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</si>
  <si>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</si>
  <si>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</si>
  <si>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</si>
  <si>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</si>
  <si>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</si>
  <si>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</si>
  <si>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</si>
  <si>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</si>
  <si>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</si>
  <si>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</si>
  <si>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</si>
  <si>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</si>
  <si>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</si>
  <si>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</si>
  <si>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</si>
  <si>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</si>
  <si>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</si>
  <si>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</si>
  <si>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</si>
  <si>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</si>
  <si>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</si>
  <si>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</si>
  <si>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</si>
  <si>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</si>
  <si>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</si>
  <si>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</si>
  <si>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</si>
  <si>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</si>
  <si>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</si>
  <si>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</si>
  <si>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</si>
  <si>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</si>
  <si>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</si>
  <si>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</si>
  <si>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</si>
  <si>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</si>
  <si>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</si>
  <si>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</si>
  <si>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</si>
  <si>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</si>
  <si>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</si>
  <si>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</si>
  <si>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</si>
  <si>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</si>
  <si>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</si>
  <si>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</si>
  <si>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</si>
  <si>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</si>
  <si>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</si>
  <si>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</si>
  <si>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</si>
  <si>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</si>
  <si>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</si>
  <si>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</si>
  <si>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</si>
  <si>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</si>
  <si>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</si>
  <si>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</si>
  <si>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</si>
  <si>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</si>
  <si>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</si>
  <si>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</si>
  <si>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</si>
  <si>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</si>
  <si>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</si>
  <si>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</si>
  <si>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</si>
  <si>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</si>
  <si>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</si>
  <si>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</si>
  <si>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</si>
  <si>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</si>
  <si>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</si>
  <si>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</si>
  <si>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</si>
  <si>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</si>
  <si>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</si>
  <si>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</si>
  <si>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</si>
  <si>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</si>
  <si>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</si>
  <si>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</si>
  <si>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</si>
  <si>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</si>
  <si>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</si>
  <si>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</si>
  <si>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</si>
  <si>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</si>
  <si>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</si>
  <si>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</si>
  <si>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</si>
  <si>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</si>
  <si>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</si>
  <si>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</si>
  <si>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</si>
  <si>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</si>
  <si>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</si>
  <si>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</si>
  <si>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</si>
  <si>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</si>
  <si>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</si>
  <si>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</si>
  <si>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</si>
  <si>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</si>
  <si>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</si>
  <si>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</si>
  <si>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</si>
  <si>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</si>
  <si>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</si>
  <si>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</si>
  <si>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</si>
  <si>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</si>
  <si>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</si>
  <si>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</si>
  <si>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</si>
  <si>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</si>
  <si>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</si>
  <si>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</si>
  <si>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</si>
  <si>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</si>
  <si>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</si>
  <si>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</si>
  <si>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</si>
  <si>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</si>
  <si>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</si>
  <si>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</si>
  <si>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</si>
  <si>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</si>
  <si>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</si>
  <si>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</si>
  <si>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</si>
  <si>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</si>
  <si>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</si>
  <si>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</si>
  <si>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</si>
  <si>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</si>
  <si>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</si>
  <si>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</si>
  <si>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</si>
  <si>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</si>
  <si>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</si>
  <si>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</si>
  <si>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</si>
  <si>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</si>
  <si>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</si>
  <si>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</si>
  <si>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</si>
  <si>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</si>
  <si>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</si>
  <si>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</si>
  <si>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</si>
  <si>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</si>
  <si>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</si>
  <si>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</si>
  <si>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</si>
  <si>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</si>
  <si>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</si>
  <si>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</si>
  <si>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</si>
  <si>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</si>
  <si>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</si>
  <si>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</si>
  <si>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</si>
  <si>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</si>
  <si>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</si>
  <si>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</si>
  <si>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</si>
  <si>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</si>
  <si>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</si>
  <si>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</si>
  <si>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</si>
  <si>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</si>
  <si>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</si>
  <si>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</si>
  <si>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</si>
  <si>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</si>
  <si>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</si>
  <si>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</si>
  <si>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</si>
  <si>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</si>
  <si>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</si>
  <si>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</si>
  <si>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</si>
  <si>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</si>
  <si>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</si>
  <si>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</si>
  <si>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</si>
  <si>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</si>
  <si>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</si>
  <si>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</si>
  <si>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</si>
  <si>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</si>
  <si>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</si>
  <si>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</si>
  <si>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</si>
  <si>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</si>
  <si>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</si>
  <si>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</si>
  <si>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</si>
  <si>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</si>
  <si>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</si>
  <si>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</si>
  <si>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</si>
  <si>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</si>
  <si>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</si>
  <si>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</si>
  <si>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</si>
  <si>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</si>
  <si>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</si>
  <si>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</si>
  <si>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</si>
  <si>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</si>
  <si>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</si>
  <si>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</si>
  <si>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</si>
  <si>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</si>
  <si>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</si>
  <si>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</si>
  <si>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</si>
  <si>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</si>
  <si>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</si>
  <si>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</si>
  <si>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</si>
  <si>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</si>
  <si>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</si>
  <si>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</si>
  <si>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</si>
  <si>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</si>
  <si>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</si>
  <si>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</si>
  <si>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</si>
  <si>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</si>
  <si>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</si>
  <si>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</si>
  <si>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</si>
  <si>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</si>
  <si>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</si>
  <si>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</si>
  <si>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</si>
  <si>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</si>
  <si>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</si>
  <si>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</si>
  <si>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</si>
  <si>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</si>
  <si>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</si>
  <si>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</si>
  <si>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</si>
  <si>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</si>
  <si>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</si>
  <si>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</si>
  <si>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</si>
  <si>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</si>
  <si>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</si>
  <si>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</si>
  <si>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</si>
  <si>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</si>
  <si>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</si>
  <si>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</si>
  <si>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</si>
  <si>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</si>
  <si>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</si>
  <si>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</si>
  <si>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</si>
  <si>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</si>
  <si>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</si>
  <si>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</si>
  <si>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</si>
  <si>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</si>
  <si>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</si>
  <si>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</si>
  <si>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</si>
  <si>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</si>
  <si>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</si>
  <si>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</si>
  <si>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</si>
  <si>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</si>
  <si>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</si>
  <si>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</si>
  <si>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</si>
  <si>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</si>
  <si>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</si>
  <si>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</si>
  <si>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</si>
  <si>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</si>
  <si>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</si>
  <si>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</si>
  <si>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</si>
  <si>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</si>
  <si>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</si>
  <si>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</si>
  <si>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</si>
  <si>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</si>
  <si>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</si>
  <si>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</si>
  <si>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</si>
  <si>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</si>
  <si>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</si>
  <si>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</si>
  <si>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</si>
  <si>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</si>
  <si>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</si>
  <si>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</si>
  <si>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</si>
  <si>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</si>
  <si>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</si>
  <si>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</si>
  <si>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</si>
  <si>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</si>
  <si>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</si>
  <si>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</si>
  <si>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</si>
  <si>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</si>
  <si>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</si>
  <si>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</si>
  <si>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</si>
  <si>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</si>
  <si>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</si>
  <si>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</si>
  <si>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</si>
  <si>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</si>
  <si>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</si>
  <si>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</si>
  <si>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</si>
  <si>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</si>
  <si>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</si>
  <si>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</si>
  <si>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</si>
  <si>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</si>
  <si>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</si>
  <si>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</si>
  <si>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</si>
  <si>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</si>
  <si>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</si>
  <si>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</si>
  <si>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</si>
  <si>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</si>
  <si>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</si>
  <si>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</si>
  <si>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</si>
  <si>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</si>
  <si>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</si>
  <si>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</si>
  <si>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</si>
  <si>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</si>
  <si>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</si>
  <si>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</si>
  <si>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</si>
  <si>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</si>
  <si>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</si>
  <si>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</si>
  <si>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</si>
  <si>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</si>
  <si>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</si>
  <si>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</si>
  <si>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</si>
  <si>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</si>
  <si>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</si>
  <si>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</si>
  <si>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</si>
  <si>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</si>
  <si>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</si>
  <si>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</si>
  <si>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</si>
  <si>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</si>
  <si>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</si>
  <si>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</si>
  <si>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</si>
  <si>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</si>
  <si>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</si>
  <si>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</si>
  <si>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</si>
  <si>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</si>
  <si>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</si>
  <si>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</si>
  <si>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</si>
  <si>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</si>
  <si>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</si>
  <si>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</si>
  <si>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</si>
  <si>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</si>
  <si>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</si>
  <si>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</si>
  <si>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</si>
  <si>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</si>
  <si>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</si>
  <si>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</si>
  <si>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</si>
  <si>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</si>
  <si>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</si>
  <si>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</si>
  <si>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</si>
  <si>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</si>
  <si>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</si>
  <si>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</si>
  <si>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</si>
  <si>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</si>
  <si>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</si>
  <si>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</si>
  <si>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</si>
  <si>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</si>
  <si>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</si>
  <si>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</si>
  <si>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</si>
  <si>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</si>
  <si>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</si>
  <si>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</si>
  <si>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</si>
  <si>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</si>
  <si>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</si>
  <si>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</si>
  <si>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</si>
  <si>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</si>
  <si>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</si>
  <si>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</si>
  <si>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</si>
  <si>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</si>
  <si>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</si>
  <si>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</si>
  <si>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</si>
  <si>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</si>
  <si>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</si>
  <si>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</si>
  <si>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</si>
  <si>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</si>
  <si>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</si>
  <si>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</si>
  <si>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</si>
  <si>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</si>
  <si>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</si>
  <si>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</si>
  <si>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</si>
  <si>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</si>
  <si>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</si>
  <si>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</si>
  <si>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</si>
  <si>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</si>
  <si>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</si>
  <si>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</si>
  <si>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</si>
  <si>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</si>
  <si>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</si>
  <si>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</si>
  <si>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</si>
  <si>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</si>
  <si>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</si>
  <si>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</si>
  <si>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</si>
  <si>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</si>
  <si>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</si>
  <si>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</si>
  <si>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</si>
  <si>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</si>
  <si>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</si>
  <si>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</si>
  <si>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</si>
  <si>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</si>
  <si>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</si>
  <si>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</si>
  <si>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</si>
  <si>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</si>
  <si>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</si>
  <si>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</si>
  <si>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</si>
  <si>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</si>
  <si>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</si>
  <si>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</si>
  <si>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</si>
  <si>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</si>
  <si>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</si>
  <si>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</si>
  <si>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</si>
  <si>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</si>
  <si>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</si>
  <si>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</si>
  <si>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</si>
  <si>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</si>
  <si>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</si>
  <si>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</si>
  <si>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</si>
  <si>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</si>
  <si>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</si>
  <si>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</si>
  <si>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</si>
  <si>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</si>
  <si>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</si>
  <si>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</si>
  <si>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</si>
  <si>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</si>
  <si>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</si>
  <si>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</si>
  <si>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</si>
  <si>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</si>
  <si>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</si>
  <si>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</si>
  <si>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</si>
  <si>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</si>
  <si>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</si>
  <si>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</si>
  <si>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</si>
  <si>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</si>
  <si>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</si>
  <si>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</si>
  <si>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</si>
  <si>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</si>
  <si>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</si>
  <si>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</si>
  <si>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</si>
  <si>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</si>
  <si>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</si>
  <si>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</si>
  <si>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</si>
  <si>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</si>
  <si>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</si>
  <si>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</si>
  <si>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</si>
  <si>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</si>
  <si>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</si>
  <si>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</si>
  <si>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</si>
  <si>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</si>
  <si>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</si>
  <si>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</si>
  <si>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</si>
  <si>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</si>
  <si>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</si>
  <si>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</si>
  <si>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</si>
  <si>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</si>
  <si>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</si>
  <si>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</si>
  <si>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</si>
  <si>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</si>
  <si>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</si>
  <si>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</si>
  <si>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</si>
  <si>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</si>
  <si>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</si>
  <si>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</si>
  <si>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</si>
  <si>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</si>
  <si>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</si>
  <si>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</si>
  <si>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</si>
  <si>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</si>
  <si>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</si>
  <si>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</si>
  <si>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</si>
  <si>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</si>
  <si>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</si>
  <si>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</si>
  <si>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</si>
  <si>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</si>
  <si>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</si>
  <si>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</si>
  <si>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</si>
  <si>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</si>
  <si>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</si>
  <si>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</si>
  <si>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</si>
  <si>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</si>
  <si>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</si>
  <si>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</si>
  <si>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</si>
  <si>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</si>
  <si>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</si>
  <si>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</si>
  <si>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</si>
  <si>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</si>
  <si>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</si>
  <si>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</si>
  <si>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</si>
  <si>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</si>
  <si>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</si>
  <si>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</si>
  <si>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</si>
  <si>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</si>
  <si>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</si>
  <si>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</si>
  <si>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</si>
  <si>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</si>
  <si>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</si>
  <si>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</si>
  <si>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</si>
  <si>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</si>
  <si>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</si>
  <si>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</si>
  <si>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</si>
  <si>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</si>
  <si>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</si>
  <si>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</si>
  <si>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</si>
  <si>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</si>
  <si>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</si>
  <si>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</si>
  <si>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</si>
  <si>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</si>
  <si>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</si>
  <si>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</si>
  <si>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</si>
  <si>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</si>
  <si>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</si>
  <si>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</si>
  <si>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</si>
  <si>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</si>
  <si>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</si>
  <si>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</si>
  <si>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</si>
  <si>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</si>
  <si>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</si>
  <si>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</si>
  <si>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</si>
  <si>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</si>
  <si>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</si>
  <si>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</si>
  <si>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</si>
  <si>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</si>
  <si>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</si>
  <si>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</si>
  <si>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</si>
  <si>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</si>
  <si>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</si>
  <si>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</si>
  <si>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</si>
  <si>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</si>
  <si>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</si>
  <si>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</si>
  <si>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</si>
  <si>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</si>
  <si>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</si>
  <si>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</si>
  <si>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</si>
  <si>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</si>
  <si>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</si>
  <si>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</si>
  <si>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</si>
  <si>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</si>
  <si>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</si>
  <si>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</si>
  <si>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</si>
  <si>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</si>
  <si>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</si>
  <si>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</si>
  <si>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</si>
  <si>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</si>
  <si>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</si>
  <si>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</si>
  <si>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</si>
  <si>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</si>
  <si>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</si>
  <si>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</si>
  <si>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</si>
  <si>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</si>
  <si>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</si>
  <si>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</si>
  <si>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</si>
  <si>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</si>
  <si>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</si>
  <si>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</si>
  <si>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</si>
  <si>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</si>
  <si>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</si>
  <si>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</si>
  <si>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</si>
  <si>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</si>
  <si>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</si>
  <si>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</si>
  <si>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</si>
  <si>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</si>
  <si>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</si>
  <si>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</si>
  <si>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</si>
  <si>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</si>
  <si>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</si>
  <si>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</si>
  <si>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</si>
  <si>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</si>
  <si>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</si>
  <si>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</si>
  <si>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</si>
  <si>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</si>
  <si>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</si>
  <si>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</si>
  <si>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</si>
  <si>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</si>
  <si>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</si>
  <si>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</si>
  <si>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</si>
  <si>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</si>
  <si>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</si>
  <si>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</si>
  <si>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</si>
  <si>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</si>
  <si>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</si>
  <si>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</si>
  <si>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</si>
  <si>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</si>
  <si>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</si>
  <si>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</si>
  <si>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</si>
  <si>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</si>
  <si>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</si>
  <si>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</si>
  <si>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</si>
  <si>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</si>
  <si>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</si>
  <si>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</si>
  <si>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</si>
  <si>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</si>
  <si>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</si>
  <si>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</si>
  <si>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</si>
  <si>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</si>
  <si>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</si>
  <si>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</si>
  <si>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</si>
  <si>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</si>
  <si>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</si>
  <si>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</si>
  <si>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</si>
  <si>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</si>
  <si>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</si>
  <si>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</si>
  <si>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</si>
  <si>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</si>
  <si>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</si>
  <si>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</si>
  <si>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</si>
  <si>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</si>
  <si>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</si>
  <si>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</si>
  <si>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</si>
  <si>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</si>
  <si>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</si>
  <si>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</si>
  <si>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</si>
  <si>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</si>
  <si>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</si>
  <si>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</si>
  <si>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</si>
  <si>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</si>
  <si>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</si>
  <si>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</si>
  <si>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</si>
  <si>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</si>
  <si>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</si>
  <si>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</si>
  <si>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</si>
  <si>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</si>
  <si>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</si>
  <si>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</si>
  <si>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</si>
  <si>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</si>
  <si>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</si>
  <si>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</si>
  <si>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</si>
  <si>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</si>
  <si>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</si>
  <si>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</si>
  <si>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</si>
  <si>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</si>
  <si>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</si>
  <si>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</si>
  <si>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</si>
  <si>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</si>
  <si>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</si>
  <si>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</si>
  <si>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</si>
  <si>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</si>
  <si>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</si>
  <si>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</si>
  <si>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</si>
  <si>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</si>
  <si>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</si>
  <si>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</si>
  <si>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</si>
  <si>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</si>
  <si>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</si>
  <si>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</si>
  <si>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</si>
  <si>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</si>
  <si>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</si>
  <si>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</si>
  <si>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</si>
  <si>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</si>
  <si>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</si>
  <si>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</si>
  <si>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</si>
  <si>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</si>
  <si>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</si>
  <si>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</si>
  <si>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</si>
  <si>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</si>
  <si>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</si>
  <si>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</si>
  <si>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</si>
  <si>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</si>
  <si>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</si>
  <si>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</si>
  <si>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</si>
  <si>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</si>
  <si>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</si>
  <si>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</si>
  <si>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</si>
  <si>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</si>
  <si>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</si>
  <si>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</si>
  <si>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</si>
  <si>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</si>
  <si>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</si>
  <si>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</si>
  <si>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</si>
  <si>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</si>
  <si>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</si>
  <si>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</si>
  <si>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</si>
  <si>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</si>
  <si>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</si>
  <si>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</si>
  <si>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</si>
  <si>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</si>
  <si>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</si>
  <si>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</si>
  <si>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</si>
  <si>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</si>
  <si>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</si>
  <si>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</si>
  <si>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</si>
  <si>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</si>
  <si>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</si>
  <si>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</si>
  <si>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</si>
  <si>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</si>
  <si>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</si>
  <si>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</si>
  <si>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</si>
  <si>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</si>
  <si>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</si>
  <si>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</si>
  <si>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</si>
  <si>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</si>
  <si>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</si>
  <si>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</si>
  <si>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</si>
  <si>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</si>
  <si>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</si>
  <si>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</si>
  <si>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</si>
  <si>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</si>
  <si>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</si>
  <si>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</si>
  <si>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</si>
  <si>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</si>
  <si>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</si>
  <si>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</si>
  <si>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</si>
  <si>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</si>
  <si>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</si>
  <si>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</si>
  <si>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</si>
  <si>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</si>
  <si>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</si>
  <si>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</si>
  <si>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</si>
  <si>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</si>
  <si>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</si>
  <si>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</si>
  <si>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</si>
  <si>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</si>
  <si>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</si>
  <si>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</si>
  <si>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</si>
  <si>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</si>
  <si>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</si>
  <si>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</si>
  <si>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</si>
  <si>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</si>
  <si>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</si>
  <si>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</si>
  <si>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</si>
  <si>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</si>
  <si>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</si>
  <si>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</si>
  <si>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</si>
  <si>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</si>
  <si>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</si>
  <si>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</si>
  <si>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</si>
  <si>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</si>
  <si>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</si>
  <si>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</si>
  <si>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</si>
  <si>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</si>
  <si>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</si>
  <si>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</si>
  <si>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</si>
  <si>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</si>
  <si>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</si>
  <si>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</si>
  <si>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</si>
  <si>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</si>
  <si>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</si>
  <si>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</si>
  <si>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</si>
  <si>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</si>
  <si>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</si>
  <si>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</si>
  <si>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</si>
  <si>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</si>
  <si>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</si>
  <si>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</si>
  <si>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</si>
  <si>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</si>
  <si>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</si>
  <si>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</si>
  <si>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</si>
  <si>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</si>
  <si>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</si>
  <si>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</si>
  <si>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</si>
  <si>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</si>
  <si>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</si>
  <si>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</si>
  <si>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</si>
  <si>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</si>
  <si>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</si>
  <si>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</si>
  <si>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</si>
  <si>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</si>
  <si>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</si>
  <si>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</si>
  <si>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</si>
  <si>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</si>
  <si>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</si>
  <si>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</si>
  <si>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</si>
  <si>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</si>
  <si>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</si>
  <si>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</si>
  <si>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</si>
  <si>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</si>
  <si>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</si>
  <si>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</si>
  <si>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</si>
  <si>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</si>
  <si>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</si>
  <si>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</si>
  <si>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</si>
  <si>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</si>
  <si>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</si>
  <si>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</si>
  <si>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</si>
  <si>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</si>
  <si>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</si>
  <si>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</si>
  <si>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</si>
  <si>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</si>
  <si>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</si>
  <si>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</si>
  <si>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</si>
  <si>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</si>
  <si>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</si>
  <si>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</si>
  <si>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</si>
  <si>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</si>
  <si>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</si>
  <si>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</si>
  <si>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</si>
  <si>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</si>
  <si>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</si>
  <si>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</si>
  <si>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</si>
  <si>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</si>
  <si>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</si>
  <si>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</si>
  <si>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</si>
  <si>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</si>
  <si>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</si>
  <si>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</si>
  <si>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</si>
  <si>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</si>
  <si>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</si>
  <si>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</si>
  <si>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</si>
  <si>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</si>
  <si>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</si>
  <si>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</si>
  <si>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</si>
  <si>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</si>
  <si>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</si>
  <si>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</si>
  <si>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</si>
  <si>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</si>
  <si>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</si>
  <si>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</si>
  <si>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</si>
  <si>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</si>
  <si>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</si>
  <si>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</si>
  <si>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</si>
  <si>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</si>
  <si>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</si>
  <si>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</si>
  <si>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</si>
  <si>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</si>
  <si>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</si>
  <si>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</si>
  <si>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</si>
  <si>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</si>
  <si>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</si>
  <si>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</si>
  <si>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</si>
  <si>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</si>
  <si>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</si>
  <si>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</si>
  <si>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</si>
  <si>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</si>
  <si>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</si>
  <si>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</si>
  <si>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</si>
  <si>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</si>
  <si>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</si>
  <si>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</si>
  <si>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</si>
  <si>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</si>
  <si>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</si>
  <si>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</si>
  <si>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</si>
  <si>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</si>
  <si>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</si>
  <si>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</si>
  <si>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</si>
  <si>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</si>
  <si>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</si>
  <si>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</si>
  <si>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</si>
  <si>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</si>
  <si>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</si>
  <si>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</si>
  <si>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</si>
  <si>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</si>
  <si>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</si>
  <si>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</si>
  <si>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</si>
  <si>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</si>
  <si>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</si>
  <si>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</si>
  <si>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</si>
  <si>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</si>
  <si>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</si>
  <si>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</si>
  <si>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</si>
  <si>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</si>
  <si>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</si>
  <si>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</si>
  <si>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</si>
  <si>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</si>
  <si>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</si>
  <si>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</si>
  <si>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</si>
  <si>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</si>
  <si>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</si>
  <si>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</si>
  <si>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</si>
  <si>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</si>
  <si>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</si>
  <si>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</si>
  <si>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</si>
  <si>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</si>
  <si>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</si>
  <si>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</si>
  <si>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</si>
  <si>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</si>
  <si>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</si>
  <si>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</si>
  <si>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</si>
  <si>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</si>
  <si>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</si>
  <si>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</si>
  <si>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</si>
  <si>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</si>
  <si>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</si>
  <si>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</si>
  <si>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</si>
  <si>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</si>
  <si>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</si>
  <si>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</si>
  <si>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</si>
  <si>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</si>
  <si>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</si>
  <si>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</si>
  <si>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</si>
  <si>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</si>
  <si>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</si>
  <si>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</si>
  <si>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</si>
  <si>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</si>
  <si>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</si>
  <si>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</si>
  <si>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</si>
  <si>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</si>
  <si>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</si>
  <si>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</si>
  <si>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</si>
  <si>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</si>
  <si>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</si>
  <si>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</si>
  <si>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</si>
  <si>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</si>
  <si>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</si>
  <si>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</si>
  <si>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</si>
  <si>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</si>
  <si>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</si>
  <si>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</si>
  <si>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</si>
  <si>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</si>
  <si>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</si>
  <si>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</si>
  <si>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</si>
  <si>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</si>
  <si>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</si>
  <si>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</si>
  <si>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</si>
  <si>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</si>
  <si>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</si>
  <si>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</si>
  <si>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</si>
  <si>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</si>
  <si>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</si>
  <si>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</si>
  <si>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</si>
  <si>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</si>
  <si>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</si>
  <si>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</si>
  <si>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</si>
  <si>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</si>
  <si>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</si>
  <si>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</si>
  <si>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</si>
  <si>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</si>
  <si>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</si>
  <si>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</si>
  <si>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</si>
  <si>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</si>
  <si>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</si>
  <si>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</si>
  <si>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</si>
  <si>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</si>
  <si>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</si>
  <si>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</si>
  <si>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</si>
  <si>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</si>
  <si>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</si>
  <si>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</si>
  <si>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</si>
  <si>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</si>
  <si>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</si>
  <si>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</si>
  <si>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</si>
  <si>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</si>
  <si>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</si>
  <si>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</si>
  <si>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</si>
  <si>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</si>
  <si>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</si>
  <si>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</si>
  <si>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</si>
  <si>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</si>
  <si>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</si>
  <si>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</si>
  <si>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</si>
  <si>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</si>
  <si>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</si>
  <si>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</si>
  <si>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</si>
  <si>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</si>
  <si>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</si>
  <si>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</si>
  <si>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</si>
  <si>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</si>
  <si>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</si>
  <si>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</si>
  <si>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</si>
  <si>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</si>
  <si>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</si>
  <si>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</si>
  <si>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</si>
  <si>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</si>
  <si>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</si>
  <si>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</si>
  <si>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</si>
  <si>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</si>
  <si>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</si>
  <si>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</si>
  <si>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</si>
  <si>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</si>
  <si>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</si>
  <si>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</si>
  <si>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</si>
  <si>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</si>
  <si>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</si>
  <si>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</si>
  <si>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</si>
  <si>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</si>
  <si>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</si>
  <si>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</si>
  <si>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</si>
  <si>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</si>
  <si>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</si>
  <si>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</si>
  <si>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</si>
  <si>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</si>
  <si>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</si>
  <si>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</si>
  <si>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</si>
  <si>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</si>
  <si>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</si>
  <si>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</si>
  <si>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</si>
  <si>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</si>
  <si>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</si>
  <si>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</si>
  <si>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</si>
  <si>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</si>
  <si>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</si>
  <si>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</si>
  <si>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</si>
  <si>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</si>
  <si>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</si>
  <si>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</si>
  <si>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</si>
  <si>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</si>
  <si>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</si>
  <si>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</si>
  <si>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</si>
  <si>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</si>
  <si>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</si>
  <si>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</si>
  <si>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</si>
  <si>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</si>
  <si>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</si>
  <si>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</si>
  <si>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</si>
  <si>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</si>
  <si>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</si>
  <si>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</si>
  <si>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</si>
  <si>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</si>
  <si>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</si>
  <si>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</si>
  <si>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</si>
  <si>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</si>
  <si>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</si>
  <si>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</si>
  <si>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</si>
  <si>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</si>
  <si>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</si>
  <si>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</si>
  <si>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</si>
  <si>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</si>
  <si>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</si>
  <si>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</si>
  <si>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</si>
  <si>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</si>
  <si>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</si>
  <si>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</si>
  <si>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</si>
  <si>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</si>
  <si>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</si>
  <si>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</si>
  <si>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</si>
  <si>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</si>
  <si>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</si>
  <si>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</si>
  <si>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</si>
  <si>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</si>
  <si>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</si>
  <si>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</si>
  <si>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</si>
  <si>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</si>
  <si>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</si>
  <si>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</si>
  <si>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</si>
  <si>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</si>
  <si>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</si>
  <si>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</si>
  <si>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</si>
  <si>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</si>
  <si>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</si>
  <si>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</si>
  <si>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</si>
  <si>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</si>
  <si>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</si>
  <si>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</si>
  <si>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</si>
  <si>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</si>
  <si>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</si>
  <si>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</si>
  <si>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</si>
  <si>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</si>
  <si>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</si>
  <si>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</si>
  <si>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</si>
  <si>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</si>
  <si>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</si>
  <si>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</si>
  <si>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</si>
  <si>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</si>
  <si>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</si>
  <si>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</si>
  <si>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</si>
  <si>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</si>
  <si>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</si>
  <si>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</si>
  <si>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</si>
  <si>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</si>
  <si>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</si>
  <si>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</si>
  <si>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</si>
  <si>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</si>
  <si>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</si>
  <si>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</si>
  <si>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</si>
  <si>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</si>
  <si>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</si>
  <si>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</si>
  <si>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</si>
  <si>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</si>
  <si>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</si>
  <si>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</si>
  <si>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</si>
  <si>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</si>
  <si>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</si>
  <si>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</si>
  <si>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</si>
  <si>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</si>
  <si>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</si>
  <si>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</si>
  <si>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</si>
  <si>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</si>
  <si>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</si>
  <si>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</si>
  <si>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</si>
  <si>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</si>
  <si>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</si>
  <si>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</si>
  <si>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</si>
  <si>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</si>
  <si>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</si>
  <si>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</si>
  <si>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</si>
  <si>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</si>
  <si>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</si>
  <si>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</si>
  <si>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</si>
  <si>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</si>
  <si>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</si>
  <si>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</si>
  <si>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</si>
  <si>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</si>
  <si>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</si>
  <si>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</si>
  <si>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</si>
  <si>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</si>
  <si>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</si>
  <si>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</si>
  <si>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</si>
  <si>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</si>
  <si>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</si>
  <si>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</si>
  <si>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</si>
  <si>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</si>
  <si>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</si>
  <si>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</si>
  <si>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</si>
  <si>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</si>
  <si>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</si>
  <si>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</si>
  <si>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</si>
  <si>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</si>
  <si>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</si>
  <si>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</si>
  <si>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</si>
  <si>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</si>
  <si>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</si>
  <si>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</si>
  <si>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</si>
  <si>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</si>
  <si>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</si>
  <si>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</si>
  <si>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</si>
  <si>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</si>
  <si>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</si>
  <si>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</si>
  <si>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</si>
  <si>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</si>
  <si>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</si>
  <si>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</si>
  <si>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</si>
  <si>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</si>
  <si>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</si>
  <si>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</si>
  <si>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</si>
  <si>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</si>
  <si>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</si>
  <si>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</si>
  <si>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</si>
  <si>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</si>
  <si>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</si>
  <si>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</si>
  <si>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</si>
  <si>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</si>
  <si>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</si>
  <si>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</si>
  <si>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</si>
  <si>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</si>
  <si>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</si>
  <si>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</si>
  <si>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</si>
  <si>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</si>
  <si>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</si>
  <si>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</si>
  <si>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</si>
  <si>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</si>
  <si>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</si>
  <si>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</si>
  <si>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</si>
  <si>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</si>
  <si>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</si>
  <si>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</si>
  <si>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</si>
  <si>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</si>
  <si>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</si>
  <si>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</si>
  <si>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</si>
  <si>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</si>
  <si>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</si>
  <si>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</si>
  <si>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</si>
  <si>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</si>
  <si>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</si>
  <si>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</si>
  <si>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</si>
  <si>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</si>
  <si>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</si>
  <si>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</si>
  <si>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</si>
  <si>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</si>
  <si>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</si>
  <si>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</si>
  <si>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</si>
  <si>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</si>
  <si>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</si>
  <si>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</si>
  <si>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</si>
  <si>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</si>
  <si>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</si>
  <si>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</si>
  <si>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</si>
  <si>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</si>
  <si>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</si>
  <si>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</si>
  <si>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</si>
  <si>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</si>
  <si>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</si>
  <si>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</si>
  <si>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</si>
  <si>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</si>
  <si>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</si>
  <si>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</si>
  <si>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</si>
  <si>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</si>
  <si>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</si>
  <si>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</si>
  <si>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</si>
  <si>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</si>
  <si>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</si>
  <si>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</si>
  <si>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</si>
  <si>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</si>
  <si>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</si>
  <si>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</si>
  <si>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</si>
  <si>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</si>
  <si>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</si>
  <si>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</si>
  <si>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</si>
  <si>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</si>
  <si>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</si>
  <si>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</si>
  <si>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</si>
  <si>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</si>
  <si>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</si>
  <si>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</si>
  <si>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</si>
  <si>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</si>
  <si>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</si>
  <si>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</si>
  <si>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</si>
  <si>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</si>
  <si>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</si>
  <si>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</si>
  <si>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</si>
  <si>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</si>
  <si>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</si>
  <si>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</si>
  <si>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</si>
  <si>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</si>
  <si>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</si>
  <si>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</si>
  <si>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</si>
  <si>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</si>
  <si>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</si>
  <si>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</si>
  <si>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</si>
  <si>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</si>
  <si>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</si>
  <si>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</si>
  <si>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</si>
  <si>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</si>
  <si>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</si>
  <si>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</si>
  <si>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</si>
  <si>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</si>
  <si>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</si>
  <si>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</si>
  <si>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</si>
  <si>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</si>
  <si>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</si>
  <si>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</si>
  <si>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</si>
  <si>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</si>
  <si>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</si>
  <si>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</si>
  <si>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</si>
  <si>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</si>
  <si>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</si>
  <si>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</si>
  <si>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</si>
  <si>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</si>
  <si>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</si>
  <si>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</si>
  <si>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</si>
  <si>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</si>
  <si>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</si>
  <si>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</si>
  <si>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</si>
  <si>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</si>
  <si>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</si>
  <si>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</si>
  <si>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</si>
  <si>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</si>
  <si>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</si>
  <si>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</si>
  <si>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</si>
  <si>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</si>
  <si>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</si>
  <si>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</si>
  <si>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</si>
  <si>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</si>
  <si>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</si>
  <si>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</si>
  <si>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</si>
  <si>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</si>
  <si>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</si>
  <si>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</si>
  <si>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</si>
  <si>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</si>
  <si>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</si>
  <si>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</si>
  <si>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</si>
  <si>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</si>
  <si>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</si>
  <si>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</si>
  <si>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</si>
  <si>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</si>
  <si>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</si>
  <si>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</si>
  <si>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</si>
  <si>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</si>
  <si>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</si>
  <si>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</si>
  <si>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</si>
  <si>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</si>
  <si>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</si>
  <si>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</si>
  <si>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</si>
  <si>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</si>
  <si>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</si>
  <si>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</si>
  <si>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</si>
  <si>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</si>
  <si>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</si>
  <si>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</si>
  <si>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</si>
  <si>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</si>
  <si>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</si>
  <si>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</si>
  <si>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</si>
  <si>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</si>
  <si>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</si>
  <si>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</si>
  <si>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</si>
  <si>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</si>
  <si>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</si>
  <si>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</si>
  <si>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</si>
  <si>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</si>
  <si>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</si>
  <si>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</si>
  <si>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</si>
  <si>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</si>
  <si>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</si>
  <si>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</si>
  <si>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</si>
  <si>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</si>
  <si>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</si>
  <si>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</si>
  <si>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</si>
  <si>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</si>
  <si>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</si>
  <si>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</si>
  <si>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</si>
  <si>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</si>
  <si>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</si>
  <si>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</si>
  <si>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</si>
  <si>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</si>
  <si>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</si>
  <si>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</si>
  <si>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</si>
  <si>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</si>
  <si>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</si>
  <si>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</si>
  <si>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</si>
  <si>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</si>
  <si>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</si>
  <si>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</si>
  <si>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</si>
  <si>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</si>
  <si>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</si>
  <si>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</si>
  <si>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</si>
  <si>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</si>
  <si>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</si>
  <si>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</si>
  <si>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</si>
  <si>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</si>
  <si>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</si>
  <si>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</si>
  <si>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</si>
  <si>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</si>
  <si>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</si>
  <si>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</si>
  <si>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</si>
  <si>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</si>
  <si>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</si>
  <si>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</si>
  <si>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</si>
  <si>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</si>
  <si>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</si>
  <si>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</si>
  <si>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</si>
  <si>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</si>
  <si>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</si>
  <si>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</si>
  <si>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</si>
  <si>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</si>
  <si>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</si>
  <si>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</si>
  <si>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</si>
  <si>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</si>
  <si>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</si>
  <si>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</si>
  <si>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</si>
  <si>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</si>
  <si>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</si>
  <si>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</si>
  <si>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</si>
  <si>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</si>
  <si>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</si>
  <si>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</si>
  <si>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</si>
  <si>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</si>
  <si>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</si>
  <si>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</si>
  <si>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</si>
  <si>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</si>
  <si>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</si>
  <si>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</si>
  <si>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</si>
  <si>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</si>
  <si>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</si>
  <si>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</si>
  <si>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</si>
  <si>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</si>
  <si>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</si>
  <si>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</si>
  <si>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</si>
  <si>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</si>
  <si>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</si>
  <si>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</si>
  <si>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</si>
  <si>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</si>
  <si>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</si>
  <si>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</si>
  <si>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</si>
  <si>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</si>
  <si>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</si>
  <si>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</si>
  <si>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</si>
  <si>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</si>
  <si>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</si>
  <si>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</si>
  <si>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</si>
  <si>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</si>
  <si>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</si>
  <si>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</si>
  <si>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</si>
  <si>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</si>
  <si>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</si>
  <si>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</si>
  <si>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</si>
  <si>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</si>
  <si>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</si>
  <si>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</si>
  <si>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</si>
  <si>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</si>
  <si>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</si>
  <si>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</si>
  <si>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</si>
  <si>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</si>
  <si>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</si>
  <si>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</si>
  <si>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</si>
  <si>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</si>
  <si>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</si>
  <si>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</si>
  <si>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</si>
  <si>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</si>
  <si>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</si>
  <si>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</si>
  <si>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</si>
  <si>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</si>
  <si>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</si>
  <si>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</si>
  <si>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</si>
  <si>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</si>
  <si>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</si>
  <si>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</si>
  <si>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</si>
  <si>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</si>
  <si>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</si>
  <si>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</si>
  <si>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</si>
  <si>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</si>
  <si>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</si>
  <si>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</si>
  <si>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</si>
  <si>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</si>
  <si>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</si>
  <si>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</si>
  <si>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</si>
  <si>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</si>
  <si>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</si>
  <si>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</si>
  <si>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</si>
  <si>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</si>
  <si>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</si>
  <si>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</si>
  <si>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</si>
  <si>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</si>
  <si>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</si>
  <si>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</si>
  <si>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</si>
  <si>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</si>
  <si>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</si>
  <si>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</si>
  <si>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</si>
  <si>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</si>
  <si>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</si>
  <si>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</si>
  <si>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</si>
  <si>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</si>
  <si>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</si>
  <si>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</si>
  <si>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</si>
  <si>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</si>
  <si>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</si>
  <si>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</si>
  <si>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</si>
  <si>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</si>
  <si>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</si>
  <si>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</si>
  <si>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</si>
  <si>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</si>
  <si>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</si>
  <si>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</si>
  <si>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</si>
  <si>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</si>
  <si>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</si>
  <si>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</si>
  <si>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</si>
  <si>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</si>
  <si>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</si>
  <si>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</si>
  <si>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</si>
  <si>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</si>
  <si>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</si>
  <si>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</si>
  <si>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</si>
  <si>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</si>
  <si>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</si>
  <si>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</si>
  <si>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</si>
  <si>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</si>
  <si>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</si>
  <si>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</si>
  <si>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</si>
  <si>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</si>
  <si>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</si>
  <si>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</si>
  <si>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</si>
  <si>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</si>
  <si>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</si>
  <si>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</si>
  <si>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</si>
  <si>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</si>
  <si>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</si>
  <si>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</si>
  <si>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</si>
  <si>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</si>
  <si>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</si>
  <si>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</si>
  <si>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</si>
  <si>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</si>
  <si>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</si>
  <si>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</si>
  <si>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</si>
  <si>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</si>
  <si>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</si>
  <si>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</si>
  <si>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</si>
  <si>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</si>
  <si>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</si>
  <si>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</si>
  <si>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</si>
  <si>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</si>
  <si>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</si>
  <si>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</si>
  <si>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</si>
  <si>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</si>
  <si>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</si>
  <si>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</si>
  <si>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</si>
  <si>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</si>
  <si>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</si>
  <si>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</si>
  <si>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</si>
  <si>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</si>
  <si>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</si>
  <si>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</si>
  <si>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</si>
  <si>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</si>
  <si>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</si>
  <si>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</si>
  <si>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</si>
  <si>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</si>
  <si>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</si>
  <si>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</si>
  <si>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</si>
  <si>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</si>
  <si>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</si>
  <si>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</si>
  <si>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</si>
  <si>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</si>
  <si>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</si>
  <si>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</si>
  <si>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</si>
  <si>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</si>
  <si>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</si>
  <si>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</si>
  <si>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</si>
  <si>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</si>
  <si>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</si>
  <si>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</si>
  <si>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</si>
  <si>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</si>
  <si>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</si>
  <si>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</si>
  <si>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</si>
  <si>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</si>
  <si>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</si>
  <si>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</si>
  <si>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</si>
  <si>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</si>
  <si>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</si>
  <si>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</si>
  <si>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</si>
  <si>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</si>
  <si>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</si>
  <si>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</si>
  <si>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</si>
  <si>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</si>
  <si>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</si>
  <si>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</si>
  <si>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</si>
  <si>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</si>
  <si>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</si>
  <si>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</si>
  <si>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</si>
  <si>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</si>
  <si>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</si>
  <si>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</si>
  <si>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</si>
  <si>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</si>
  <si>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</si>
  <si>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</si>
  <si>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</si>
  <si>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</si>
  <si>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</si>
  <si>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</si>
  <si>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</si>
  <si>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</si>
  <si>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</si>
  <si>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</si>
  <si>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</si>
  <si>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</si>
  <si>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</si>
  <si>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</si>
  <si>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</si>
  <si>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</si>
  <si>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</si>
  <si>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</si>
  <si>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</si>
  <si>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</si>
  <si>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</si>
  <si>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</si>
  <si>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</si>
  <si>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</si>
  <si>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</si>
  <si>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</si>
  <si>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</si>
  <si>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</si>
  <si>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</si>
  <si>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</si>
  <si>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</si>
  <si>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</si>
  <si>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</si>
  <si>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</si>
  <si>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</si>
  <si>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</si>
  <si>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</si>
  <si>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</si>
  <si>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</si>
  <si>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</si>
  <si>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</si>
  <si>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</si>
  <si>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</si>
  <si>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</si>
  <si>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</si>
  <si>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</si>
  <si>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</si>
  <si>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</si>
  <si>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</si>
  <si>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</si>
  <si>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</si>
  <si>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</si>
  <si>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</si>
  <si>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</si>
  <si>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</si>
  <si>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</si>
  <si>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</si>
  <si>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</si>
  <si>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</si>
  <si>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</si>
  <si>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</si>
  <si>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</si>
  <si>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</si>
  <si>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</si>
  <si>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</si>
  <si>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</si>
  <si>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</si>
  <si>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</si>
  <si>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</si>
  <si>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</si>
  <si>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</si>
  <si>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</si>
  <si>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</si>
  <si>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</si>
  <si>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</si>
  <si>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</si>
  <si>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</si>
  <si>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</si>
  <si>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</si>
  <si>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</si>
  <si>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</si>
  <si>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</si>
  <si>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</si>
  <si>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</si>
  <si>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</si>
  <si>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</si>
  <si>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</si>
  <si>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</si>
  <si>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</si>
  <si>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</si>
  <si>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</si>
  <si>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</si>
  <si>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</si>
  <si>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</si>
  <si>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</si>
  <si>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</si>
  <si>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</si>
  <si>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</si>
  <si>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</si>
  <si>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</si>
  <si>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</si>
  <si>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</si>
  <si>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</si>
  <si>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</si>
  <si>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</si>
  <si>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</si>
  <si>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</si>
  <si>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</si>
  <si>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</si>
  <si>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</si>
  <si>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</si>
  <si>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</si>
  <si>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</si>
  <si>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</si>
  <si>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</si>
  <si>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</si>
  <si>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</si>
  <si>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</si>
  <si>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</si>
  <si>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</si>
  <si>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</si>
  <si>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</si>
  <si>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</si>
  <si>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</si>
  <si>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</si>
  <si>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</si>
  <si>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</si>
  <si>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</si>
  <si>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</si>
  <si>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</si>
  <si>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</si>
  <si>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</si>
  <si>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</si>
  <si>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</si>
  <si>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</si>
  <si>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</si>
  <si>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</si>
  <si>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</si>
  <si>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</si>
  <si>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</si>
  <si>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</si>
  <si>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</si>
  <si>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</si>
  <si>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</si>
  <si>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</si>
  <si>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</si>
  <si>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</si>
  <si>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</si>
  <si>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</si>
  <si>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</si>
  <si>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</si>
  <si>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</si>
  <si>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</si>
  <si>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</si>
  <si>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</si>
  <si>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</si>
  <si>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</si>
  <si>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</si>
  <si>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</si>
  <si>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</si>
  <si>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</si>
  <si>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</si>
  <si>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</si>
  <si>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</si>
  <si>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</si>
  <si>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</si>
  <si>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</si>
  <si>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</si>
  <si>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</si>
  <si>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</si>
  <si>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</si>
  <si>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</si>
  <si>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</si>
  <si>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</si>
  <si>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</si>
  <si>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</si>
  <si>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</si>
  <si>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</si>
  <si>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</si>
  <si>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</si>
  <si>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</si>
  <si>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</si>
  <si>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</si>
  <si>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</si>
  <si>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</si>
  <si>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</si>
  <si>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</si>
  <si>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</si>
  <si>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</si>
  <si>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</si>
  <si>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</si>
  <si>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</si>
  <si>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</si>
  <si>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</si>
  <si>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</si>
  <si>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</si>
  <si>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</si>
  <si>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</si>
  <si>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</si>
  <si>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</si>
  <si>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</si>
  <si>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</si>
  <si>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</si>
  <si>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</si>
  <si>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</si>
  <si>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</si>
  <si>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</si>
  <si>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</si>
  <si>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</si>
  <si>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</si>
  <si>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</si>
  <si>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</si>
  <si>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</si>
  <si>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</si>
  <si>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</si>
  <si>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</si>
  <si>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</si>
  <si>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</si>
  <si>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</si>
  <si>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</si>
  <si>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</si>
  <si>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</si>
  <si>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</si>
  <si>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</si>
  <si>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</si>
  <si>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</si>
  <si>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</si>
  <si>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</si>
  <si>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</si>
  <si>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</si>
  <si>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</si>
  <si>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</si>
  <si>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</si>
  <si>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</si>
  <si>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</si>
  <si>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</si>
  <si>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</si>
  <si>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</si>
  <si>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</si>
  <si>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</si>
  <si>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</si>
  <si>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</si>
  <si>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</si>
  <si>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</si>
  <si>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</si>
  <si>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</si>
  <si>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</si>
  <si>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</si>
  <si>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</si>
  <si>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</si>
  <si>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</si>
  <si>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</si>
  <si>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</si>
  <si>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</si>
  <si>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</si>
  <si>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</si>
  <si>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</si>
  <si>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</si>
  <si>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</si>
  <si>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</si>
  <si>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</si>
  <si>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</si>
  <si>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</si>
  <si>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</si>
  <si>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</si>
  <si>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</si>
  <si>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</si>
  <si>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</si>
  <si>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</si>
  <si>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</si>
  <si>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</si>
  <si>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</si>
  <si>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</si>
  <si>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</si>
  <si>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</si>
  <si>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</si>
  <si>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</si>
  <si>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</si>
  <si>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</si>
  <si>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</si>
  <si>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</si>
  <si>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</si>
  <si>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</si>
  <si>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</si>
  <si>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</si>
  <si>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</si>
  <si>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</si>
  <si>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</si>
  <si>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</si>
  <si>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</si>
  <si>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</si>
  <si>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</si>
  <si>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</si>
  <si>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</si>
  <si>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</si>
  <si>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</si>
  <si>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</si>
  <si>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</si>
  <si>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</si>
  <si>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</si>
  <si>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</si>
  <si>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</si>
  <si>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</si>
  <si>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</si>
  <si>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</si>
  <si>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</si>
  <si>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</si>
  <si>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</si>
  <si>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</si>
  <si>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</si>
  <si>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</si>
  <si>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</si>
  <si>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</si>
  <si>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</si>
  <si>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</si>
  <si>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</si>
  <si>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</si>
  <si>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</si>
  <si>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</si>
  <si>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</si>
  <si>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</si>
  <si>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</si>
  <si>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</si>
  <si>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</si>
  <si>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</si>
  <si>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</si>
  <si>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</si>
  <si>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</si>
  <si>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</si>
  <si>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</si>
  <si>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</si>
  <si>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</si>
  <si>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</si>
  <si>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</si>
  <si>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</si>
  <si>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</si>
  <si>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</si>
  <si>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</si>
  <si>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</si>
  <si>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</si>
  <si>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</si>
  <si>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</si>
  <si>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</si>
  <si>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</si>
  <si>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</si>
  <si>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</si>
  <si>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</si>
  <si>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</si>
  <si>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</si>
  <si>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</si>
  <si>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</si>
  <si>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</si>
  <si>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</si>
  <si>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</si>
  <si>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</si>
  <si>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</si>
  <si>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</si>
  <si>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</si>
  <si>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</si>
  <si>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</si>
  <si>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</si>
  <si>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</si>
  <si>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</si>
  <si>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</si>
  <si>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</si>
  <si>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</si>
  <si>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</si>
  <si>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</si>
  <si>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</si>
  <si>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</si>
  <si>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</si>
  <si>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</si>
  <si>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</si>
  <si>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</si>
  <si>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</si>
  <si>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</si>
  <si>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</si>
  <si>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</si>
  <si>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</si>
  <si>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</si>
  <si>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</si>
  <si>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</si>
  <si>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</si>
  <si>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</si>
  <si>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</si>
  <si>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</si>
  <si>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</si>
  <si>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</si>
  <si>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</si>
  <si>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</si>
  <si>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</si>
  <si>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</si>
  <si>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</si>
  <si>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</si>
  <si>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</si>
  <si>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</si>
  <si>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</si>
  <si>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</si>
  <si>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</si>
  <si>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</si>
  <si>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</si>
  <si>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</si>
  <si>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</si>
  <si>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</si>
  <si>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</si>
  <si>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</si>
  <si>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</si>
  <si>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</si>
  <si>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</si>
  <si>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</si>
  <si>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</si>
  <si>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</si>
  <si>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</si>
  <si>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</si>
  <si>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</si>
  <si>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</si>
  <si>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</si>
  <si>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</si>
  <si>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</si>
  <si>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</si>
  <si>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</si>
  <si>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</si>
  <si>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</si>
  <si>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</si>
  <si>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</si>
  <si>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</si>
  <si>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</si>
  <si>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</si>
  <si>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</si>
  <si>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</si>
  <si>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</si>
  <si>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</si>
  <si>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</si>
  <si>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</si>
  <si>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</si>
  <si>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</si>
  <si>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</si>
  <si>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</si>
  <si>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</si>
  <si>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</si>
  <si>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</si>
  <si>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</si>
  <si>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</si>
  <si>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</si>
  <si>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</si>
  <si>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</si>
  <si>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</si>
  <si>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</si>
  <si>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</si>
  <si>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</si>
  <si>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</si>
  <si>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</si>
  <si>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</si>
  <si>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</si>
  <si>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</si>
  <si>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</si>
  <si>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</si>
  <si>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</si>
  <si>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</si>
  <si>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</si>
  <si>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</si>
  <si>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</si>
  <si>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</si>
  <si>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</si>
  <si>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</si>
  <si>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</si>
  <si>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</si>
  <si>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</si>
  <si>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</si>
  <si>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</si>
  <si>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</si>
  <si>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</si>
  <si>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</si>
  <si>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</si>
  <si>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</si>
  <si>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</si>
  <si>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</si>
  <si>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</si>
  <si>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</si>
  <si>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</si>
  <si>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</si>
  <si>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</si>
  <si>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</si>
  <si>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</si>
  <si>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</si>
  <si>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</si>
  <si>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</si>
  <si>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</si>
  <si>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</si>
  <si>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</si>
  <si>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</si>
  <si>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</si>
  <si>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</si>
  <si>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</si>
  <si>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</si>
  <si>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</si>
  <si>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</si>
  <si>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</si>
  <si>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</si>
  <si>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</si>
  <si>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</si>
  <si>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</si>
  <si>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</si>
  <si>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</si>
  <si>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</si>
  <si>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</si>
  <si>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</si>
  <si>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</si>
  <si>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</si>
  <si>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</si>
  <si>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</si>
  <si>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</si>
  <si>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</si>
  <si>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</si>
  <si>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</si>
  <si>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</si>
  <si>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</si>
  <si>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</si>
  <si>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</si>
  <si>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</si>
  <si>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</si>
  <si>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</si>
  <si>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</si>
  <si>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</si>
  <si>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</si>
  <si>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</si>
  <si>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</si>
  <si>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</si>
  <si>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</si>
  <si>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</si>
  <si>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</si>
  <si>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</si>
  <si>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</si>
  <si>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</si>
  <si>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</si>
  <si>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</si>
  <si>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</si>
  <si>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</si>
  <si>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</si>
  <si>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</si>
  <si>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</si>
  <si>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</si>
  <si>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</si>
  <si>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</si>
  <si>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</si>
  <si>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</si>
  <si>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</si>
  <si>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</si>
  <si>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</si>
  <si>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</si>
  <si>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</si>
  <si>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</si>
  <si>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</si>
  <si>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</si>
  <si>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</si>
  <si>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</si>
  <si>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</si>
  <si>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</si>
  <si>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</si>
  <si>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</si>
  <si>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</si>
  <si>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</si>
  <si>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</si>
  <si>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</si>
  <si>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</si>
  <si>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</si>
  <si>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</si>
  <si>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</si>
  <si>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</si>
  <si>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</si>
  <si>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</si>
  <si>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</si>
  <si>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</si>
  <si>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</si>
  <si>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</si>
  <si>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</si>
  <si>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</si>
  <si>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</si>
  <si>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</si>
  <si>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</si>
  <si>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</si>
  <si>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</si>
  <si>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</si>
  <si>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</si>
  <si>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</si>
  <si>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</si>
  <si>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</si>
  <si>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</si>
  <si>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</si>
  <si>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</si>
  <si>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</si>
  <si>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</si>
  <si>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</si>
  <si>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</si>
  <si>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</si>
  <si>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</si>
  <si>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</si>
  <si>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</si>
  <si>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</si>
  <si>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</si>
  <si>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</si>
  <si>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</si>
  <si>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</si>
  <si>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</si>
  <si>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</si>
  <si>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</si>
  <si>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</si>
  <si>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</si>
  <si>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</si>
  <si>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</si>
  <si>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</si>
  <si>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</si>
  <si>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</si>
  <si>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</si>
  <si>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</si>
  <si>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</si>
  <si>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</si>
  <si>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</si>
  <si>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</si>
  <si>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</si>
  <si>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</si>
  <si>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</si>
  <si>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</si>
  <si>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</si>
  <si>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</si>
  <si>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</si>
  <si>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</si>
  <si>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</si>
  <si>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</si>
  <si>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</si>
  <si>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</si>
  <si>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</si>
  <si>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</si>
  <si>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</si>
  <si>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</si>
  <si>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</si>
  <si>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</si>
  <si>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</si>
  <si>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</si>
  <si>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</si>
  <si>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</si>
  <si>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</si>
  <si>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</si>
  <si>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</si>
  <si>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</si>
  <si>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</si>
  <si>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</si>
  <si>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</si>
  <si>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</si>
  <si>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</si>
  <si>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</si>
  <si>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</si>
  <si>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</si>
  <si>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</si>
  <si>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</si>
  <si>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</si>
  <si>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</si>
  <si>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</si>
  <si>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</si>
  <si>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</si>
  <si>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</si>
  <si>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</si>
  <si>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</si>
  <si>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</si>
  <si>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</si>
  <si>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</si>
  <si>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</si>
  <si>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</si>
  <si>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</si>
  <si>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</si>
  <si>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</si>
  <si>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</si>
  <si>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</si>
  <si>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</si>
  <si>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</si>
  <si>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</si>
  <si>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</si>
  <si>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</si>
  <si>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</si>
  <si>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</si>
  <si>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</si>
  <si>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</si>
  <si>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</si>
  <si>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</si>
  <si>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</si>
  <si>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</si>
  <si>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</si>
  <si>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</si>
  <si>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</si>
  <si>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</si>
  <si>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</si>
  <si>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</si>
  <si>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</si>
  <si>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</si>
  <si>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</si>
  <si>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</si>
  <si>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</si>
  <si>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</si>
  <si>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</si>
  <si>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</si>
  <si>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</si>
  <si>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</si>
  <si>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</si>
  <si>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</si>
  <si>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</si>
  <si>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</si>
  <si>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</si>
  <si>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</si>
  <si>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</si>
  <si>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</si>
  <si>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</si>
  <si>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</si>
  <si>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</si>
  <si>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</si>
  <si>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</si>
  <si>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</si>
  <si>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</si>
  <si>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</si>
  <si>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</si>
  <si>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</si>
  <si>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</si>
  <si>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</si>
  <si>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</si>
  <si>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</si>
  <si>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</si>
  <si>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</si>
  <si>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</si>
  <si>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</si>
  <si>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</si>
  <si>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</si>
  <si>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</si>
  <si>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</si>
  <si>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</si>
  <si>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</si>
  <si>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</si>
  <si>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</si>
  <si>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</si>
  <si>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</si>
  <si>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</si>
  <si>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</si>
  <si>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</si>
  <si>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</si>
  <si>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</si>
  <si>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</si>
  <si>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</si>
  <si>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</si>
  <si>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</si>
  <si>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</si>
  <si>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</si>
  <si>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</si>
  <si>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</si>
  <si>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</si>
  <si>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</si>
  <si>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</si>
  <si>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</si>
  <si>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</si>
  <si>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</si>
  <si>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</si>
  <si>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</si>
  <si>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</si>
  <si>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</si>
  <si>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</si>
  <si>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</si>
  <si>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</si>
  <si>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</si>
  <si>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</si>
  <si>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</si>
  <si>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</si>
  <si>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</si>
  <si>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</si>
  <si>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</si>
  <si>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</si>
  <si>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</si>
  <si>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</si>
  <si>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</si>
  <si>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</si>
  <si>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</si>
  <si>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</si>
  <si>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</si>
  <si>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</si>
  <si>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</si>
  <si>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</si>
  <si>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</si>
  <si>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</si>
  <si>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</si>
  <si>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</si>
  <si>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</si>
  <si>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</si>
  <si>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</si>
  <si>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</si>
  <si>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</si>
  <si>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</si>
  <si>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</si>
  <si>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</si>
  <si>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</si>
  <si>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</si>
  <si>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</si>
  <si>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</si>
  <si>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</si>
  <si>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</si>
  <si>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</si>
  <si>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</si>
  <si>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</si>
  <si>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</si>
  <si>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</si>
  <si>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</si>
  <si>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</si>
  <si>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</si>
  <si>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</si>
  <si>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</si>
  <si>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</si>
  <si>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</si>
  <si>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</si>
  <si>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</si>
  <si>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</si>
  <si>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</si>
  <si>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</si>
  <si>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</si>
  <si>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</si>
  <si>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</si>
  <si>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</si>
  <si>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</si>
  <si>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</si>
  <si>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</si>
  <si>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</si>
  <si>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</si>
  <si>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</si>
  <si>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</si>
  <si>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</si>
  <si>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</si>
  <si>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</si>
  <si>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</si>
  <si>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</si>
  <si>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</si>
  <si>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</si>
  <si>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</si>
  <si>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</si>
  <si>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</si>
  <si>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</si>
  <si>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</si>
  <si>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</si>
  <si>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</si>
  <si>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</si>
  <si>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</si>
  <si>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</si>
  <si>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</si>
  <si>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</si>
  <si>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</si>
  <si>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</si>
  <si>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</si>
  <si>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</si>
  <si>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</si>
  <si>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</si>
  <si>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</si>
  <si>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</si>
  <si>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</si>
  <si>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</si>
  <si>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</si>
  <si>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</si>
  <si>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</si>
  <si>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</si>
  <si>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</si>
  <si>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</si>
  <si>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</si>
  <si>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</si>
  <si>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</si>
  <si>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</si>
  <si>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</si>
  <si>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</si>
  <si>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</si>
  <si>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</si>
  <si>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</si>
  <si>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</si>
  <si>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</si>
  <si>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</si>
  <si>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</si>
  <si>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</si>
  <si>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</si>
  <si>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</si>
  <si>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</si>
  <si>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</si>
  <si>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</si>
  <si>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</si>
  <si>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</si>
  <si>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</si>
  <si>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</si>
  <si>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</si>
  <si>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</si>
  <si>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</si>
  <si>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</si>
  <si>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</si>
  <si>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</si>
  <si>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</si>
  <si>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</si>
  <si>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</si>
  <si>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</si>
  <si>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</si>
  <si>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</si>
  <si>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</si>
  <si>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</si>
  <si>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</si>
  <si>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</si>
  <si>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</si>
  <si>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</si>
  <si>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</si>
  <si>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</si>
  <si>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</si>
  <si>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</si>
  <si>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</si>
  <si>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</si>
  <si>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</si>
  <si>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</si>
  <si>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</si>
  <si>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</si>
  <si>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</si>
  <si>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</si>
  <si>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</si>
  <si>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</si>
  <si>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</si>
  <si>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</si>
  <si>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</si>
  <si>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</si>
  <si>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</si>
  <si>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</si>
  <si>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</si>
  <si>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</si>
  <si>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</si>
  <si>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</si>
  <si>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</si>
  <si>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</si>
  <si>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</si>
  <si>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</si>
  <si>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</si>
  <si>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</si>
  <si>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</si>
  <si>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</si>
  <si>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</si>
  <si>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</si>
  <si>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</si>
  <si>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</si>
  <si>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</si>
  <si>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</si>
  <si>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</si>
  <si>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</si>
  <si>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</si>
  <si>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</si>
  <si>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</si>
  <si>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</si>
  <si>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</si>
  <si>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</si>
  <si>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</si>
  <si>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</si>
  <si>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</si>
  <si>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</si>
  <si>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</si>
  <si>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</si>
  <si>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</si>
  <si>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</si>
  <si>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</si>
  <si>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</si>
  <si>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</si>
  <si>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</si>
  <si>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</si>
  <si>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</si>
  <si>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</si>
  <si>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</si>
  <si>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</si>
  <si>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</si>
  <si>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</si>
  <si>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</si>
  <si>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</si>
  <si>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</si>
  <si>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</si>
  <si>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</si>
  <si>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</si>
  <si>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</si>
  <si>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</si>
  <si>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</si>
  <si>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</si>
  <si>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</si>
  <si>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</si>
  <si>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</si>
  <si>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</si>
  <si>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</si>
  <si>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</si>
  <si>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</si>
  <si>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</si>
  <si>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</si>
  <si>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</si>
  <si>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</si>
  <si>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</si>
  <si>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</si>
  <si>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</si>
  <si>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</si>
  <si>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</si>
  <si>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</si>
  <si>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</si>
  <si>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</si>
  <si>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</si>
  <si>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</si>
  <si>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</si>
  <si>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</si>
  <si>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</si>
  <si>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</si>
  <si>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</si>
  <si>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</si>
  <si>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</si>
  <si>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</si>
  <si>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</si>
  <si>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</si>
  <si>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</si>
  <si>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</si>
  <si>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</si>
  <si>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</si>
  <si>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</si>
  <si>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</si>
  <si>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</si>
  <si>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</si>
  <si>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</si>
  <si>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</si>
  <si>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</si>
  <si>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</si>
  <si>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</si>
  <si>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</si>
  <si>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</si>
  <si>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</si>
  <si>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</si>
  <si>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</si>
  <si>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</si>
  <si>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</si>
  <si>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</si>
  <si>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</si>
  <si>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</si>
  <si>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</si>
  <si>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</si>
  <si>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</si>
  <si>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</si>
  <si>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</si>
  <si>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</si>
  <si>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</si>
  <si>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</si>
  <si>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</si>
  <si>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</si>
  <si>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</si>
  <si>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</si>
  <si>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</si>
  <si>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</si>
  <si>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</si>
  <si>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</si>
  <si>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</si>
  <si>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</si>
  <si>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</si>
  <si>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</si>
  <si>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</si>
  <si>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</si>
  <si>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</si>
  <si>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</si>
  <si>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</si>
  <si>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</si>
  <si>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</si>
  <si>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</si>
  <si>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</si>
  <si>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</si>
  <si>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</si>
  <si>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</si>
  <si>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</si>
  <si>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</si>
  <si>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</si>
  <si>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</si>
  <si>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</si>
  <si>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</si>
  <si>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</si>
  <si>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</si>
  <si>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</si>
  <si>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</si>
  <si>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</si>
  <si>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</si>
  <si>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</si>
  <si>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</si>
  <si>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</si>
  <si>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</si>
  <si>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</si>
  <si>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</si>
  <si>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</si>
  <si>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</si>
  <si>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</si>
  <si>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</si>
  <si>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</si>
  <si>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</si>
  <si>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</si>
  <si>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</si>
  <si>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</si>
  <si>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</si>
  <si>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</si>
  <si>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</si>
  <si>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</si>
  <si>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</si>
  <si>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</si>
  <si>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</si>
  <si>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</si>
  <si>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</si>
  <si>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</si>
  <si>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</si>
  <si>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</si>
  <si>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</si>
  <si>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</si>
  <si>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</si>
  <si>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</si>
  <si>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</si>
  <si>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</si>
  <si>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</si>
  <si>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</si>
  <si>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</si>
  <si>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</si>
  <si>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</si>
  <si>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</si>
  <si>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</si>
  <si>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</si>
  <si>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</si>
  <si>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</si>
  <si>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</si>
  <si>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</si>
  <si>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</si>
  <si>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</si>
  <si>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</si>
  <si>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</si>
  <si>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</si>
  <si>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</si>
  <si>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</si>
  <si>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</si>
  <si>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</si>
  <si>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</si>
  <si>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</si>
  <si>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</si>
  <si>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</si>
  <si>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</si>
  <si>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</si>
  <si>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</si>
  <si>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</si>
  <si>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</si>
  <si>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</si>
  <si>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</si>
  <si>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</si>
  <si>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</si>
  <si>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</si>
  <si>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</si>
  <si>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</si>
  <si>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</si>
  <si>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</si>
  <si>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</si>
  <si>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</si>
  <si>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</si>
  <si>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</si>
  <si>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</si>
  <si>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</si>
  <si>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</si>
  <si>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</si>
  <si>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</si>
  <si>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</si>
  <si>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</si>
  <si>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</si>
  <si>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</si>
  <si>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</si>
  <si>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</si>
  <si>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</si>
  <si>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</si>
  <si>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</si>
  <si>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</si>
  <si>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</si>
  <si>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</si>
  <si>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</si>
  <si>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</si>
  <si>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</si>
  <si>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</si>
  <si>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</si>
  <si>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</si>
  <si>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</si>
  <si>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</si>
  <si>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</si>
  <si>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</si>
  <si>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</si>
  <si>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</si>
  <si>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</si>
  <si>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</si>
  <si>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</si>
  <si>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</si>
  <si>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</si>
  <si>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</si>
  <si>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</si>
  <si>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</si>
  <si>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</si>
  <si>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</si>
  <si>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</si>
  <si>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</si>
  <si>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</si>
  <si>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</si>
  <si>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</si>
  <si>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</si>
  <si>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</si>
  <si>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</si>
  <si>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</si>
  <si>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</si>
  <si>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</si>
  <si>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</si>
  <si>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</si>
  <si>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</si>
  <si>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</si>
  <si>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</si>
  <si>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</si>
  <si>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</si>
  <si>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</si>
  <si>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</si>
  <si>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</si>
  <si>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</si>
  <si>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</si>
  <si>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</si>
  <si>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</si>
  <si>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</si>
  <si>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</si>
  <si>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</si>
  <si>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</si>
  <si>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</si>
  <si>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</si>
  <si>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</si>
  <si>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</si>
  <si>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</si>
  <si>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</si>
  <si>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</si>
  <si>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</si>
  <si>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</si>
  <si>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</si>
  <si>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</si>
  <si>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</si>
  <si>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</si>
  <si>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</si>
  <si>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</si>
  <si>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</si>
  <si>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</si>
  <si>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</si>
  <si>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</si>
  <si>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</si>
  <si>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</si>
  <si>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</si>
  <si>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</si>
  <si>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</si>
  <si>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</si>
  <si>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</si>
  <si>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</si>
  <si>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</si>
  <si>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</si>
  <si>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</si>
  <si>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</si>
  <si>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</si>
  <si>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</si>
  <si>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</si>
  <si>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</si>
  <si>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</si>
  <si>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</si>
  <si>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</si>
  <si>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</si>
  <si>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</si>
  <si>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</si>
  <si>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</si>
  <si>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</si>
  <si>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</si>
  <si>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</si>
  <si>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</si>
  <si>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</si>
  <si>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</si>
  <si>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</si>
  <si>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</si>
  <si>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</si>
  <si>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</si>
  <si>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</si>
  <si>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</si>
  <si>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</si>
  <si>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</si>
  <si>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</si>
  <si>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</si>
  <si>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</si>
  <si>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</si>
  <si>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</si>
  <si>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</si>
  <si>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</si>
  <si>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</si>
  <si>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</si>
  <si>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</si>
  <si>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</si>
  <si>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</si>
  <si>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</si>
  <si>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</si>
  <si>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</si>
  <si>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</si>
  <si>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</si>
  <si>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</si>
  <si>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</si>
  <si>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</si>
  <si>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</si>
  <si>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</si>
  <si>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</si>
  <si>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</si>
  <si>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</si>
  <si>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</si>
  <si>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</si>
  <si>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</si>
  <si>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</si>
  <si>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</si>
  <si>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</si>
  <si>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</si>
  <si>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</si>
  <si>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</si>
  <si>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</si>
  <si>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</si>
  <si>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</si>
  <si>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</si>
  <si>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</si>
  <si>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</si>
  <si>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</si>
  <si>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</si>
  <si>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</si>
  <si>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</si>
  <si>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</si>
  <si>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</si>
  <si>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</si>
  <si>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</si>
  <si>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</si>
  <si>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</si>
  <si>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</si>
  <si>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</si>
  <si>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</si>
  <si>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</si>
  <si>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</si>
  <si>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</si>
  <si>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</si>
  <si>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</si>
  <si>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</si>
  <si>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</si>
  <si>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</si>
  <si>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</si>
  <si>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</si>
  <si>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</si>
  <si>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</si>
  <si>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</si>
  <si>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</si>
  <si>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</si>
  <si>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</si>
  <si>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</si>
  <si>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</si>
  <si>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</si>
  <si>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</si>
  <si>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</si>
  <si>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</si>
  <si>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</si>
  <si>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</si>
  <si>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</si>
  <si>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</si>
  <si>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</si>
  <si>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</si>
  <si>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</si>
  <si>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</si>
  <si>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</si>
  <si>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</si>
  <si>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</si>
  <si>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</si>
  <si>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</si>
  <si>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</si>
  <si>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</si>
  <si>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</si>
  <si>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</si>
  <si>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</si>
  <si>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</si>
  <si>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</si>
  <si>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</si>
  <si>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</si>
  <si>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</si>
  <si>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</si>
  <si>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</si>
  <si>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</si>
  <si>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</si>
  <si>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</si>
  <si>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</si>
  <si>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</si>
  <si>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</si>
  <si>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</si>
  <si>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</si>
  <si>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</si>
  <si>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</si>
  <si>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</si>
  <si>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</si>
  <si>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</si>
  <si>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</si>
  <si>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</si>
  <si>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</si>
  <si>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</si>
  <si>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</si>
  <si>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</si>
  <si>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</si>
  <si>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</si>
  <si>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</si>
  <si>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</si>
  <si>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</si>
  <si>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</si>
  <si>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</si>
  <si>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</si>
  <si>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</si>
  <si>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</si>
  <si>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</si>
  <si>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</si>
  <si>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</si>
  <si>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</si>
  <si>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</si>
  <si>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</si>
  <si>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</si>
  <si>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</si>
  <si>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</si>
  <si>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</si>
  <si>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</si>
  <si>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</si>
  <si>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</si>
  <si>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</si>
  <si>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</si>
  <si>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</si>
  <si>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</si>
  <si>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</si>
  <si>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</si>
  <si>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</si>
  <si>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</si>
  <si>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</si>
  <si>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</si>
  <si>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</si>
  <si>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</si>
  <si>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</si>
  <si>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</si>
  <si>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</si>
  <si>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</si>
  <si>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</si>
  <si>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</si>
  <si>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</si>
  <si>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</si>
  <si>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</si>
  <si>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</si>
  <si>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</si>
  <si>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</si>
  <si>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</si>
  <si>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</si>
  <si>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</si>
  <si>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</si>
  <si>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</si>
  <si>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</si>
  <si>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</si>
  <si>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</si>
  <si>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</si>
  <si>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</si>
  <si>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</si>
  <si>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</si>
  <si>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</si>
  <si>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</si>
  <si>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</si>
  <si>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</si>
  <si>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</si>
  <si>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</si>
  <si>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</si>
  <si>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</si>
  <si>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</si>
  <si>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</si>
  <si>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</si>
  <si>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</si>
  <si>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</si>
  <si>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</si>
  <si>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</si>
  <si>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</si>
  <si>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</si>
  <si>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</si>
  <si>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</si>
  <si>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</si>
  <si>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</si>
  <si>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</si>
  <si>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</si>
  <si>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</si>
  <si>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</si>
  <si>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</si>
  <si>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</si>
  <si>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</si>
  <si>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</si>
  <si>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</si>
  <si>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</si>
  <si>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</si>
  <si>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</si>
  <si>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</si>
  <si>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</si>
  <si>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</si>
  <si>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</si>
  <si>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</si>
  <si>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</si>
  <si>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</si>
  <si>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</si>
  <si>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</si>
  <si>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</si>
  <si>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</si>
  <si>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</si>
  <si>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</si>
  <si>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</si>
  <si>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</si>
  <si>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</si>
  <si>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</si>
  <si>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</si>
  <si>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</si>
  <si>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</si>
  <si>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</si>
  <si>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</si>
  <si>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</si>
  <si>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</si>
  <si>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</si>
  <si>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</si>
  <si>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</si>
  <si>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</si>
  <si>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</si>
  <si>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</si>
  <si>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</si>
  <si>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</si>
  <si>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</si>
  <si>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</si>
  <si>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</si>
  <si>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</si>
  <si>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</si>
  <si>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</si>
  <si>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</si>
  <si>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</si>
  <si>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</si>
  <si>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</si>
  <si>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</si>
  <si>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</si>
  <si>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</si>
  <si>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</si>
  <si>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</si>
  <si>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</si>
  <si>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</si>
  <si>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</si>
  <si>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</si>
  <si>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</si>
  <si>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</si>
  <si>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</si>
  <si>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</si>
  <si>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</si>
  <si>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</si>
  <si>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</si>
  <si>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</si>
  <si>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</si>
  <si>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</si>
  <si>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</si>
  <si>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</si>
  <si>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</si>
  <si>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</si>
  <si>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</si>
  <si>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</si>
  <si>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</si>
  <si>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</si>
  <si>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</si>
  <si>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</si>
  <si>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</si>
  <si>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</si>
  <si>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</si>
  <si>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</si>
  <si>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</si>
  <si>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</si>
  <si>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</si>
  <si>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</si>
  <si>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</si>
  <si>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</si>
  <si>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</si>
  <si>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</si>
  <si>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</si>
  <si>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</si>
  <si>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</si>
  <si>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</si>
  <si>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</si>
  <si>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</si>
  <si>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</si>
  <si>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</si>
  <si>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</si>
  <si>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</si>
  <si>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</si>
  <si>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</si>
  <si>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</si>
  <si>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</si>
  <si>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</si>
  <si>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</si>
  <si>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</si>
  <si>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</si>
  <si>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</si>
  <si>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</si>
  <si>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</si>
  <si>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</si>
  <si>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</si>
  <si>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</si>
  <si>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</si>
  <si>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</si>
  <si>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</si>
  <si>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</si>
  <si>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</si>
  <si>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</si>
  <si>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</si>
  <si>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</si>
  <si>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</si>
  <si>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</si>
  <si>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</si>
  <si>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</si>
  <si>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</si>
  <si>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</si>
  <si>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</si>
  <si>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</si>
  <si>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</si>
  <si>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</si>
  <si>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</si>
  <si>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</si>
  <si>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</si>
  <si>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</si>
  <si>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</si>
  <si>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</si>
  <si>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</si>
  <si>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</si>
  <si>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</si>
  <si>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</si>
  <si>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</si>
  <si>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</si>
  <si>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</si>
  <si>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</si>
  <si>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</si>
  <si>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</si>
  <si>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</si>
  <si>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</si>
  <si>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</si>
  <si>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</si>
  <si>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</si>
  <si>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</si>
  <si>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</si>
  <si>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</si>
  <si>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</si>
  <si>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</si>
  <si>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</si>
  <si>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</si>
  <si>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</si>
  <si>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</si>
  <si>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</si>
  <si>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</si>
  <si>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</si>
  <si>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</si>
  <si>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</si>
  <si>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</si>
  <si>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</si>
  <si>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</si>
  <si>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</si>
  <si>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</si>
  <si>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</si>
  <si>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</si>
  <si>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</si>
  <si>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</si>
  <si>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</si>
  <si>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</si>
  <si>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</si>
  <si>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</si>
  <si>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</si>
  <si>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</si>
  <si>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</si>
  <si>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</si>
  <si>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</si>
  <si>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</si>
  <si>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</si>
  <si>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</si>
  <si>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</si>
  <si>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</si>
  <si>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</si>
  <si>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</si>
  <si>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</si>
  <si>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</si>
  <si>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</si>
  <si>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</si>
  <si>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</si>
  <si>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</si>
  <si>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</si>
  <si>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</si>
  <si>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</si>
  <si>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</si>
  <si>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</si>
  <si>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</si>
  <si>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</si>
  <si>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</si>
  <si>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</si>
  <si>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</si>
  <si>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</si>
  <si>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</si>
  <si>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</si>
  <si>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</si>
  <si>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</si>
  <si>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</si>
  <si>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</si>
  <si>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</si>
  <si>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</si>
  <si>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</si>
  <si>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</si>
  <si>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</si>
  <si>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</si>
  <si>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</si>
  <si>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</si>
  <si>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</si>
  <si>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</si>
  <si>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</si>
  <si>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</si>
  <si>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</si>
  <si>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</si>
  <si>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</si>
  <si>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</si>
  <si>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</si>
  <si>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</si>
  <si>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</si>
  <si>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</si>
  <si>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</si>
  <si>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</si>
  <si>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</si>
  <si>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</si>
  <si>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</si>
  <si>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</si>
  <si>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</si>
  <si>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</si>
  <si>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</si>
  <si>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</si>
  <si>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</si>
  <si>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</si>
  <si>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</si>
  <si>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</si>
  <si>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</si>
  <si>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</si>
  <si>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</si>
  <si>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</si>
  <si>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</si>
  <si>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</si>
  <si>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</si>
  <si>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</si>
  <si>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</si>
  <si>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</si>
  <si>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</si>
  <si>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</si>
  <si>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</si>
  <si>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</si>
  <si>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</si>
  <si>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</si>
  <si>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</si>
  <si>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</si>
  <si>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</si>
  <si>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</si>
  <si>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</si>
  <si>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</si>
  <si>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</si>
  <si>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</si>
  <si>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</si>
  <si>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</si>
  <si>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</si>
  <si>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</si>
  <si>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</si>
  <si>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</si>
  <si>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</si>
  <si>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</si>
  <si>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</si>
  <si>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</si>
  <si>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</si>
  <si>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</si>
  <si>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</si>
  <si>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</si>
  <si>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</si>
  <si>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</si>
  <si>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</si>
  <si>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</si>
  <si>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</si>
  <si>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</si>
  <si>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</si>
  <si>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</si>
  <si>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</si>
  <si>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</si>
  <si>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</si>
  <si>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</si>
  <si>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</si>
  <si>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</si>
  <si>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</si>
  <si>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</si>
  <si>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</si>
  <si>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</si>
  <si>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</si>
  <si>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</si>
  <si>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</si>
  <si>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</si>
  <si>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</si>
  <si>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</si>
  <si>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</si>
  <si>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</si>
  <si>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</si>
  <si>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</si>
  <si>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</si>
  <si>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</si>
  <si>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</si>
  <si>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</si>
  <si>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</si>
  <si>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</si>
  <si>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</si>
  <si>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</si>
  <si>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</si>
  <si>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</si>
  <si>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</si>
  <si>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</si>
  <si>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</si>
  <si>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</si>
  <si>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</si>
  <si>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</si>
  <si>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</si>
  <si>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</si>
  <si>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</si>
  <si>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</si>
  <si>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</si>
  <si>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</si>
  <si>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</si>
  <si>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</si>
  <si>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</si>
  <si>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</si>
  <si>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</si>
  <si>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</si>
  <si>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</si>
  <si>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</si>
  <si>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</si>
  <si>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</si>
  <si>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</si>
  <si>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</si>
  <si>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</si>
  <si>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</si>
  <si>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</si>
  <si>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</si>
  <si>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</si>
  <si>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</si>
  <si>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</si>
  <si>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</si>
  <si>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</si>
  <si>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</si>
  <si>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</si>
  <si>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</si>
  <si>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</si>
  <si>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</si>
  <si>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</si>
  <si>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</si>
  <si>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</si>
  <si>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</si>
  <si>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</si>
  <si>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</si>
  <si>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</si>
  <si>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</si>
  <si>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</si>
  <si>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</si>
  <si>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</si>
  <si>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</si>
  <si>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</si>
  <si>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</si>
  <si>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</si>
  <si>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</si>
  <si>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</si>
  <si>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</si>
  <si>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</si>
  <si>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</si>
  <si>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</si>
  <si>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</si>
  <si>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</si>
  <si>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</si>
  <si>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</si>
  <si>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</si>
  <si>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</si>
  <si>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</si>
  <si>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</si>
  <si>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</si>
  <si>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</si>
  <si>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</si>
  <si>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</si>
  <si>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</si>
  <si>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</si>
  <si>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</si>
  <si>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</si>
  <si>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</si>
  <si>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</si>
  <si>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</si>
  <si>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</si>
  <si>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</si>
  <si>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</si>
  <si>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</si>
  <si>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</si>
  <si>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</si>
  <si>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</si>
  <si>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</si>
  <si>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</si>
  <si>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</si>
  <si>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</si>
  <si>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</si>
  <si>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</si>
  <si>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</si>
  <si>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</si>
  <si>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</si>
  <si>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</si>
  <si>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</si>
  <si>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</si>
  <si>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</si>
  <si>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</si>
  <si>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</si>
  <si>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</si>
  <si>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</si>
  <si>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</si>
  <si>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</si>
  <si>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</si>
  <si>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</si>
  <si>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</si>
  <si>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</si>
  <si>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</si>
  <si>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</si>
  <si>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</si>
  <si>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</si>
  <si>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</si>
  <si>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</si>
  <si>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</si>
  <si>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</si>
  <si>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</si>
  <si>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</si>
  <si>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</si>
  <si>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</si>
  <si>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</si>
  <si>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</si>
  <si>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</si>
  <si>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</si>
  <si>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</si>
  <si>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</si>
  <si>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</si>
  <si>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</si>
  <si>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</si>
  <si>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</si>
  <si>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</si>
  <si>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</si>
  <si>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</si>
  <si>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</si>
  <si>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</si>
  <si>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</si>
  <si>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</si>
  <si>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</si>
  <si>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</si>
  <si>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</si>
  <si>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</si>
  <si>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</si>
  <si>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</si>
  <si>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</si>
  <si>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</si>
  <si>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</si>
  <si>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</si>
  <si>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</si>
  <si>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</si>
  <si>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</si>
  <si>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</si>
  <si>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</si>
  <si>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</si>
  <si>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</si>
  <si>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</si>
  <si>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</si>
  <si>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</si>
  <si>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</si>
  <si>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</si>
  <si>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</si>
  <si>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</si>
  <si>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</si>
  <si>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</si>
  <si>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</si>
  <si>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</si>
  <si>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</si>
  <si>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</si>
  <si>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</si>
  <si>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</si>
  <si>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</si>
  <si>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</si>
  <si>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</si>
  <si>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</si>
  <si>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</si>
  <si>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</si>
  <si>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</si>
  <si>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</si>
  <si>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</si>
  <si>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</si>
  <si>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</si>
  <si>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</si>
  <si>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</si>
  <si>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</si>
  <si>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</si>
  <si>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</si>
  <si>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</si>
  <si>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</si>
  <si>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</si>
  <si>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</si>
  <si>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</si>
  <si>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</si>
  <si>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</si>
  <si>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</si>
  <si>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</si>
  <si>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</si>
  <si>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</si>
  <si>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</si>
  <si>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</si>
  <si>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</si>
  <si>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</si>
  <si>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</si>
  <si>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</si>
  <si>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</si>
  <si>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</si>
  <si>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</si>
  <si>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</si>
  <si>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</si>
  <si>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</si>
  <si>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</si>
  <si>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</si>
  <si>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</si>
  <si>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</si>
  <si>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</si>
  <si>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</si>
  <si>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</si>
  <si>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</si>
  <si>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</si>
  <si>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</si>
  <si>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</si>
  <si>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</si>
  <si>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</si>
  <si>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</si>
  <si>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</si>
  <si>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</si>
  <si>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</si>
  <si>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</si>
  <si>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</si>
  <si>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</si>
  <si>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</si>
  <si>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</si>
  <si>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</si>
  <si>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</si>
  <si>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</si>
  <si>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</si>
  <si>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</si>
  <si>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</si>
  <si>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</si>
  <si>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</si>
  <si>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</si>
  <si>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</si>
  <si>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</si>
  <si>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</si>
  <si>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</si>
  <si>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</si>
  <si>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</si>
  <si>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</si>
  <si>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</si>
  <si>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</si>
  <si>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</si>
  <si>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</si>
  <si>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</si>
  <si>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</si>
  <si>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</si>
  <si>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</si>
  <si>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</si>
  <si>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</si>
  <si>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</si>
  <si>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</si>
  <si>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</si>
  <si>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</si>
  <si>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</si>
  <si>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</si>
  <si>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</si>
  <si>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</si>
  <si>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</si>
  <si>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</si>
  <si>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</si>
  <si>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</si>
  <si>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</si>
  <si>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</si>
  <si>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</si>
  <si>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</si>
  <si>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</si>
  <si>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</si>
  <si>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</si>
  <si>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</si>
  <si>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</si>
  <si>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</si>
  <si>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</si>
  <si>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</si>
  <si>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</si>
  <si>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</si>
  <si>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</si>
  <si>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</si>
  <si>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</si>
  <si>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</si>
  <si>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</si>
  <si>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</si>
  <si>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</si>
  <si>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</si>
  <si>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</si>
  <si>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</si>
  <si>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</si>
  <si>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</si>
  <si>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</si>
  <si>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</si>
  <si>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</si>
  <si>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</si>
  <si>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</si>
  <si>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</si>
  <si>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</si>
  <si>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</si>
  <si>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</si>
  <si>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</si>
  <si>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</si>
  <si>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</si>
  <si>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</si>
  <si>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</si>
  <si>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</si>
  <si>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</si>
  <si>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</si>
  <si>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</si>
  <si>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</si>
  <si>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</si>
  <si>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</si>
  <si>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</si>
  <si>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</si>
  <si>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</si>
  <si>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</si>
  <si>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</si>
  <si>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</si>
  <si>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</si>
  <si>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</si>
  <si>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</si>
  <si>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</si>
  <si>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</si>
  <si>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</si>
  <si>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</si>
  <si>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</si>
  <si>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</si>
  <si>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</si>
  <si>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</si>
  <si>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</si>
  <si>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</si>
  <si>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</si>
  <si>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</si>
  <si>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</si>
  <si>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</si>
  <si>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</si>
  <si>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</si>
  <si>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</si>
  <si>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</si>
  <si>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</si>
  <si>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</si>
  <si>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</si>
  <si>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</si>
  <si>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</si>
  <si>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</si>
  <si>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</si>
  <si>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</si>
  <si>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</si>
  <si>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</si>
  <si>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</si>
  <si>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</si>
  <si>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</si>
  <si>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</si>
  <si>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</si>
  <si>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</si>
  <si>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</si>
  <si>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</si>
  <si>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</si>
  <si>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</si>
  <si>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</si>
  <si>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</si>
  <si>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</si>
  <si>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</si>
  <si>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</si>
  <si>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</si>
  <si>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</si>
  <si>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</si>
  <si>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</si>
  <si>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</si>
  <si>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</si>
  <si>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</si>
  <si>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</si>
  <si>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</si>
  <si>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</si>
  <si>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</si>
  <si>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</si>
  <si>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</si>
  <si>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</si>
  <si>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</si>
  <si>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</si>
  <si>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</si>
  <si>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</si>
  <si>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</si>
  <si>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</si>
  <si>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</si>
  <si>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</si>
  <si>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</si>
  <si>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</si>
  <si>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</si>
  <si>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</si>
  <si>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</si>
  <si>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</si>
  <si>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</si>
  <si>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</si>
  <si>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</si>
  <si>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</si>
  <si>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</si>
  <si>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</si>
  <si>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</si>
  <si>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</si>
  <si>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</si>
  <si>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</si>
  <si>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</si>
  <si>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</si>
  <si>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</si>
  <si>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</si>
  <si>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</si>
  <si>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</si>
  <si>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</si>
  <si>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</si>
  <si>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</si>
  <si>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</si>
  <si>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</si>
  <si>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</si>
  <si>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</si>
  <si>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</si>
  <si>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</si>
  <si>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</si>
  <si>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</si>
  <si>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</si>
  <si>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</si>
  <si>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</si>
  <si>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</si>
  <si>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</si>
  <si>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</si>
  <si>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</si>
  <si>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</si>
  <si>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</si>
  <si>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</si>
  <si>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</si>
  <si>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</si>
  <si>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</si>
  <si>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</si>
  <si>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</si>
  <si>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</si>
  <si>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</si>
  <si>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</si>
  <si>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</si>
  <si>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</si>
  <si>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</si>
  <si>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</si>
  <si>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</si>
  <si>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</si>
  <si>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</si>
  <si>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</si>
  <si>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</si>
  <si>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</si>
  <si>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</si>
  <si>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</si>
  <si>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</si>
  <si>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</si>
  <si>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</si>
  <si>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</si>
  <si>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</si>
  <si>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</si>
  <si>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</si>
  <si>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</si>
  <si>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</si>
  <si>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</si>
  <si>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</si>
  <si>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</si>
  <si>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</si>
  <si>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</si>
  <si>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</si>
  <si>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</si>
  <si>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</si>
  <si>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</si>
  <si>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</si>
  <si>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</si>
  <si>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</si>
  <si>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</si>
  <si>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</si>
  <si>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</si>
  <si>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</si>
  <si>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</si>
  <si>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</si>
  <si>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</si>
  <si>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</si>
  <si>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</si>
  <si>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</si>
  <si>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</si>
  <si>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</si>
  <si>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</si>
  <si>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</si>
  <si>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</si>
  <si>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</si>
  <si>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</si>
  <si>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</si>
  <si>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</si>
  <si>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</si>
  <si>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</si>
  <si>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</si>
  <si>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</si>
  <si>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</si>
  <si>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</si>
  <si>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</si>
  <si>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</si>
  <si>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</si>
  <si>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</si>
  <si>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</si>
  <si>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</si>
  <si>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</si>
  <si>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</si>
  <si>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</si>
  <si>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</si>
  <si>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</si>
  <si>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</si>
  <si>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</si>
  <si>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</si>
  <si>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</si>
  <si>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</si>
  <si>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</si>
  <si>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</si>
  <si>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</si>
  <si>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</si>
  <si>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</si>
  <si>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</si>
  <si>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</si>
  <si>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</si>
  <si>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</si>
  <si>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</si>
  <si>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</si>
  <si>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</si>
  <si>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</si>
  <si>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</si>
  <si>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</si>
  <si>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</si>
  <si>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</si>
  <si>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</si>
  <si>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</si>
  <si>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</si>
  <si>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</si>
  <si>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</si>
  <si>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</si>
  <si>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</si>
  <si>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</si>
  <si>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</si>
  <si>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</si>
  <si>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</si>
  <si>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</si>
  <si>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</si>
  <si>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</si>
  <si>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</si>
  <si>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</si>
  <si>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</si>
  <si>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</si>
  <si>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</si>
  <si>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</si>
  <si>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</si>
  <si>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</si>
  <si>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</si>
  <si>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</si>
  <si>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</si>
  <si>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</si>
  <si>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</si>
  <si>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</si>
  <si>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</si>
  <si>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</si>
  <si>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</si>
  <si>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</si>
  <si>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</si>
  <si>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</si>
  <si>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</si>
  <si>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</si>
  <si>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</si>
  <si>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</si>
  <si>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</si>
  <si>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</si>
  <si>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</si>
  <si>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</si>
  <si>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</si>
  <si>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</si>
  <si>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</si>
  <si>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</si>
  <si>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</si>
  <si>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</si>
  <si>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</si>
  <si>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</si>
  <si>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</si>
  <si>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</si>
  <si>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</si>
  <si>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</si>
  <si>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</si>
  <si>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</si>
  <si>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</si>
  <si>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</si>
  <si>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</si>
  <si>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</si>
  <si>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</si>
  <si>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</si>
  <si>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</si>
  <si>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</si>
  <si>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</si>
  <si>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</si>
  <si>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</si>
  <si>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</si>
  <si>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</si>
  <si>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</si>
  <si>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</si>
  <si>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</si>
  <si>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</si>
  <si>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</si>
  <si>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</si>
  <si>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</si>
  <si>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</si>
  <si>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</si>
  <si>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</si>
  <si>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</si>
  <si>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</si>
  <si>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</si>
  <si>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</si>
  <si>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</si>
  <si>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</si>
  <si>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</si>
  <si>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</si>
  <si>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</si>
  <si>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</si>
  <si>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</si>
  <si>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</si>
  <si>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</si>
  <si>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</si>
  <si>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</si>
  <si>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</si>
  <si>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</si>
  <si>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</si>
  <si>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</si>
  <si>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</si>
  <si>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</si>
  <si>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</si>
  <si>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</si>
  <si>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</si>
  <si>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</si>
  <si>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</si>
  <si>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</si>
  <si>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</si>
  <si>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</si>
  <si>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</si>
  <si>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</si>
  <si>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</si>
  <si>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</si>
  <si>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</si>
  <si>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</si>
  <si>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</si>
  <si>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</si>
  <si>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</si>
  <si>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</si>
  <si>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</si>
  <si>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</si>
  <si>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</si>
  <si>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</si>
  <si>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</si>
  <si>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</si>
  <si>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</si>
  <si>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</si>
  <si>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</si>
  <si>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</si>
  <si>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</si>
  <si>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</si>
  <si>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</si>
  <si>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</si>
  <si>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</si>
  <si>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</si>
  <si>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</si>
  <si>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</si>
  <si>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</si>
  <si>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</si>
  <si>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</si>
  <si>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</si>
  <si>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</si>
  <si>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</si>
  <si>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</si>
  <si>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</si>
  <si>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</si>
  <si>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</si>
  <si>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</si>
  <si>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</si>
  <si>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</si>
  <si>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</si>
  <si>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</si>
  <si>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</si>
  <si>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</si>
  <si>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</si>
  <si>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</si>
  <si>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</si>
  <si>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</si>
  <si>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</si>
  <si>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</si>
  <si>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</si>
  <si>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</si>
  <si>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</si>
  <si>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</si>
  <si>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</si>
  <si>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</si>
  <si>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</si>
  <si>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</si>
  <si>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</si>
  <si>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</si>
  <si>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</si>
  <si>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</si>
  <si>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</si>
  <si>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</si>
  <si>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</si>
  <si>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</si>
  <si>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</si>
  <si>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</si>
  <si>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</si>
  <si>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</si>
  <si>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</si>
  <si>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</si>
  <si>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</si>
  <si>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</si>
  <si>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</si>
  <si>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</si>
  <si>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</si>
  <si>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</si>
  <si>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</si>
  <si>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</si>
  <si>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</si>
  <si>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</si>
  <si>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</si>
  <si>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</si>
  <si>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</si>
  <si>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</si>
  <si>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</si>
  <si>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</si>
  <si>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</si>
  <si>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</si>
  <si>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</si>
  <si>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</si>
  <si>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</si>
  <si>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</si>
  <si>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</si>
  <si>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</si>
  <si>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</si>
  <si>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</si>
  <si>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</si>
  <si>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</si>
  <si>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</si>
  <si>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</si>
  <si>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</si>
  <si>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</si>
  <si>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</si>
  <si>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</si>
  <si>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</si>
  <si>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</si>
  <si>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</si>
  <si>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</si>
  <si>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</si>
  <si>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</si>
  <si>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</si>
  <si>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</si>
  <si>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</si>
  <si>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</si>
  <si>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</si>
  <si>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</si>
  <si>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</si>
  <si>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</si>
  <si>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</si>
  <si>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</si>
  <si>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</si>
  <si>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</si>
  <si>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</si>
  <si>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</si>
  <si>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</si>
  <si>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</si>
  <si>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</si>
  <si>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</si>
  <si>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</si>
  <si>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</si>
  <si>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</si>
  <si>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</si>
  <si>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</si>
  <si>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</si>
  <si>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</si>
  <si>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</si>
  <si>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</si>
  <si>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</si>
  <si>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</si>
  <si>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</si>
  <si>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</si>
  <si>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</si>
  <si>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</si>
  <si>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</si>
  <si>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</si>
  <si>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</si>
  <si>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</si>
  <si>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</si>
  <si>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</si>
  <si>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</si>
  <si>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</si>
  <si>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</si>
  <si>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</si>
  <si>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</si>
  <si>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</si>
  <si>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</si>
  <si>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</si>
  <si>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</si>
  <si>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</si>
  <si>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</si>
  <si>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</si>
  <si>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</si>
  <si>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</si>
  <si>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</si>
  <si>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</si>
  <si>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</si>
  <si>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</si>
  <si>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</si>
  <si>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</si>
  <si>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</si>
  <si>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</si>
  <si>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</si>
  <si>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</si>
  <si>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</si>
  <si>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</si>
  <si>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</si>
  <si>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</si>
  <si>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</si>
  <si>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</si>
  <si>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</si>
  <si>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</si>
  <si>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</si>
  <si>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</si>
  <si>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</si>
  <si>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</si>
  <si>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</si>
  <si>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</si>
  <si>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</si>
  <si>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</si>
  <si>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</si>
  <si>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</si>
  <si>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</si>
  <si>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</si>
  <si>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</si>
  <si>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</si>
  <si>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</si>
  <si>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</si>
  <si>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</si>
  <si>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</si>
  <si>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</si>
  <si>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</si>
  <si>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</si>
  <si>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</si>
  <si>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</si>
  <si>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</si>
  <si>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</si>
  <si>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</si>
  <si>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</si>
  <si>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</si>
  <si>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</si>
  <si>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</si>
  <si>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</si>
  <si>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</si>
  <si>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</si>
  <si>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</si>
  <si>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</si>
  <si>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</si>
  <si>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</si>
  <si>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</si>
  <si>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</si>
  <si>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</si>
  <si>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</si>
  <si>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</si>
  <si>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</si>
  <si>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</si>
  <si>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</si>
  <si>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</si>
  <si>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</si>
  <si>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</si>
  <si>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</si>
  <si>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</si>
  <si>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</si>
  <si>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</si>
  <si>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</si>
  <si>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</si>
  <si>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</si>
  <si>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</si>
  <si>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</si>
  <si>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</si>
  <si>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</si>
  <si>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</si>
  <si>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</si>
  <si>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</si>
  <si>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</si>
  <si>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</si>
  <si>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</si>
  <si>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</si>
  <si>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</si>
  <si>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</si>
  <si>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</si>
  <si>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</si>
  <si>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</si>
  <si>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</si>
  <si>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</si>
  <si>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</si>
  <si>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</si>
  <si>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</si>
  <si>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</si>
  <si>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</si>
  <si>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</si>
  <si>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</si>
  <si>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</si>
  <si>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</si>
  <si>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</si>
  <si>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</si>
  <si>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</si>
  <si>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</si>
  <si>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</si>
  <si>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</si>
  <si>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</si>
  <si>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</si>
  <si>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</si>
  <si>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</si>
  <si>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</si>
  <si>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</si>
  <si>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</si>
  <si>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</si>
  <si>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</si>
  <si>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</si>
  <si>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</si>
  <si>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</si>
  <si>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</si>
  <si>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</si>
  <si>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</si>
  <si>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</si>
  <si>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</si>
  <si>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</si>
  <si>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</si>
  <si>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</si>
  <si>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</si>
  <si>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</si>
  <si>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</si>
  <si>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</si>
  <si>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</si>
  <si>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</si>
  <si>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</si>
  <si>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</si>
  <si>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</si>
  <si>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</si>
  <si>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</si>
  <si>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</si>
  <si>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</si>
  <si>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</si>
  <si>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</si>
  <si>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</si>
  <si>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</si>
  <si>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</si>
  <si>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</si>
  <si>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</si>
  <si>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</si>
  <si>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</si>
  <si>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</si>
  <si>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</si>
  <si>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</si>
  <si>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</si>
  <si>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</si>
  <si>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</si>
  <si>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</si>
  <si>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</si>
  <si>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</si>
  <si>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</si>
  <si>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</si>
  <si>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</si>
  <si>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</si>
  <si>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</si>
  <si>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</si>
  <si>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</si>
  <si>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</si>
  <si>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</si>
  <si>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</si>
  <si>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</si>
  <si>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</si>
  <si>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</si>
  <si>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</si>
  <si>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</si>
  <si>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</si>
  <si>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</si>
  <si>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</si>
  <si>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</si>
  <si>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</si>
  <si>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</si>
  <si>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</si>
  <si>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</si>
  <si>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</si>
  <si>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</si>
  <si>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</si>
  <si>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</si>
  <si>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</si>
  <si>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</si>
  <si>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</si>
  <si>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</si>
  <si>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</si>
  <si>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</si>
  <si>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</si>
  <si>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</si>
  <si>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</si>
  <si>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</si>
  <si>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</si>
  <si>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</si>
  <si>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</si>
  <si>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</si>
  <si>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</si>
  <si>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</si>
  <si>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</si>
  <si>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</si>
  <si>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</si>
  <si>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</si>
  <si>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</si>
  <si>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</si>
  <si>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</si>
  <si>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</si>
  <si>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</si>
  <si>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</si>
  <si>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</si>
  <si>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</si>
  <si>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</si>
  <si>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</si>
  <si>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</si>
  <si>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</si>
  <si>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</si>
  <si>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</si>
  <si>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</si>
  <si>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</si>
  <si>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</si>
  <si>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</si>
  <si>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</si>
  <si>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</si>
  <si>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</si>
  <si>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</si>
  <si>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</si>
  <si>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</si>
  <si>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</si>
  <si>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</si>
  <si>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</si>
  <si>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</si>
  <si>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</si>
  <si>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</si>
  <si>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</si>
  <si>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</si>
  <si>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</si>
  <si>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</si>
  <si>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</si>
  <si>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</si>
  <si>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</si>
  <si>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</si>
  <si>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</si>
  <si>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</si>
  <si>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</si>
  <si>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</si>
  <si>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</si>
  <si>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</si>
  <si>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</si>
  <si>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</si>
  <si>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</si>
  <si>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</si>
  <si>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</si>
  <si>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</si>
  <si>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</si>
  <si>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</si>
  <si>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</si>
  <si>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</si>
  <si>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</si>
  <si>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</si>
  <si>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</si>
  <si>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</si>
  <si>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</si>
  <si>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</si>
  <si>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</si>
  <si>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</si>
  <si>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</si>
  <si>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</si>
  <si>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</si>
  <si>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</si>
  <si>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</si>
  <si>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</si>
  <si>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</si>
  <si>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</si>
  <si>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</si>
  <si>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</si>
  <si>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</si>
  <si>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</si>
  <si>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</si>
  <si>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</si>
  <si>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</si>
  <si>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</si>
  <si>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</si>
  <si>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</si>
  <si>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</si>
  <si>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</si>
  <si>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</si>
  <si>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</si>
  <si>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</si>
  <si>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</si>
  <si>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</si>
  <si>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</si>
  <si>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</si>
  <si>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</si>
  <si>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</si>
  <si>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</si>
  <si>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</si>
  <si>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</si>
  <si>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</si>
  <si>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</si>
  <si>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</si>
  <si>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</si>
  <si>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</si>
  <si>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</si>
  <si>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</si>
  <si>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</si>
  <si>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</si>
  <si>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</si>
  <si>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</si>
  <si>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</si>
  <si>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</si>
  <si>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</si>
  <si>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</si>
  <si>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</si>
  <si>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</si>
  <si>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</si>
  <si>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</si>
  <si>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</si>
  <si>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</si>
  <si>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</si>
  <si>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</si>
  <si>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</si>
  <si>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</si>
  <si>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</si>
  <si>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</si>
  <si>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</si>
  <si>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</si>
  <si>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</si>
  <si>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</si>
  <si>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</si>
  <si>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</si>
  <si>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</si>
  <si>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</si>
  <si>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</si>
  <si>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</si>
  <si>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</si>
  <si>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</si>
  <si>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</si>
  <si>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</si>
  <si>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</si>
  <si>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</si>
  <si>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</si>
  <si>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</si>
  <si>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</si>
  <si>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</si>
  <si>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</si>
  <si>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</si>
  <si>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</si>
  <si>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</si>
  <si>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</si>
  <si>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</si>
  <si>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</si>
  <si>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</si>
  <si>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</si>
  <si>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</si>
  <si>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</si>
  <si>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</si>
  <si>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</si>
  <si>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</si>
  <si>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</si>
  <si>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</si>
  <si>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</si>
  <si>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</si>
  <si>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</si>
  <si>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</si>
  <si>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</si>
  <si>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</si>
  <si>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</si>
  <si>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</si>
  <si>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</si>
  <si>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</si>
  <si>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</si>
  <si>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</si>
  <si>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</si>
  <si>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</si>
  <si>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</si>
  <si>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</si>
  <si>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</si>
  <si>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</si>
  <si>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</si>
  <si>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</si>
  <si>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</si>
  <si>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</si>
  <si>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</si>
  <si>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</si>
  <si>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</si>
  <si>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</si>
  <si>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</si>
  <si>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</si>
  <si>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</si>
  <si>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</si>
  <si>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</si>
  <si>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</si>
  <si>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</si>
  <si>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</si>
  <si>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</si>
  <si>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</si>
  <si>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</si>
  <si>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</si>
  <si>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</si>
  <si>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</si>
  <si>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</si>
  <si>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</si>
  <si>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</si>
  <si>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</si>
  <si>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</si>
  <si>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</si>
  <si>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</si>
  <si>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</si>
  <si>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</si>
  <si>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</si>
  <si>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</si>
  <si>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</si>
  <si>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</si>
  <si>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</si>
  <si>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</si>
  <si>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</si>
  <si>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</si>
  <si>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</si>
  <si>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</si>
  <si>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</si>
  <si>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</si>
  <si>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</si>
  <si>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</si>
  <si>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</si>
  <si>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</si>
  <si>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</si>
  <si>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</si>
  <si>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</si>
  <si>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</si>
  <si>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</si>
  <si>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</si>
  <si>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</si>
  <si>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</si>
  <si>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</si>
  <si>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</si>
  <si>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</si>
  <si>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</si>
  <si>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</si>
  <si>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</si>
  <si>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</si>
  <si>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</si>
  <si>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</si>
  <si>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</si>
  <si>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</si>
  <si>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</si>
  <si>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</si>
  <si>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</si>
  <si>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</si>
  <si>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</si>
  <si>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</si>
  <si>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</si>
  <si>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</si>
  <si>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</si>
  <si>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</si>
  <si>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</si>
  <si>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</si>
  <si>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</si>
  <si>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</si>
  <si>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</si>
  <si>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</si>
  <si>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</si>
  <si>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</si>
  <si>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</si>
  <si>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</si>
  <si>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</si>
  <si>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</si>
  <si>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</si>
  <si>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</si>
  <si>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</si>
  <si>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</si>
  <si>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</si>
  <si>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</si>
  <si>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</si>
  <si>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</si>
  <si>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</si>
  <si>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</si>
  <si>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</si>
  <si>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</si>
  <si>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</si>
  <si>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</si>
  <si>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</si>
  <si>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</si>
  <si>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</si>
  <si>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</si>
  <si>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</si>
  <si>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</si>
  <si>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</si>
  <si>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</si>
  <si>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</si>
  <si>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</si>
  <si>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</si>
  <si>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</si>
  <si>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</si>
  <si>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</si>
  <si>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</si>
  <si>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</si>
  <si>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</si>
  <si>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</si>
  <si>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</si>
  <si>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</si>
  <si>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</si>
  <si>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</si>
  <si>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</si>
  <si>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</si>
  <si>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</si>
  <si>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</si>
  <si>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</si>
  <si>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</si>
  <si>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</si>
  <si>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</si>
  <si>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</si>
  <si>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</si>
  <si>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</si>
  <si>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</si>
  <si>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</si>
  <si>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</si>
  <si>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</si>
  <si>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</si>
  <si>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</si>
  <si>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</si>
  <si>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</si>
  <si>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</si>
  <si>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</si>
  <si>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</si>
  <si>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</si>
  <si>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</si>
  <si>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</si>
  <si>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</si>
  <si>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</si>
  <si>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</si>
  <si>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</si>
  <si>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</si>
  <si>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</si>
  <si>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</si>
  <si>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</si>
  <si>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</si>
  <si>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</si>
  <si>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</si>
  <si>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</si>
  <si>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</si>
  <si>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</si>
  <si>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</si>
  <si>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</si>
  <si>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</si>
  <si>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</si>
  <si>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</si>
  <si>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</si>
  <si>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</si>
  <si>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</si>
  <si>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</si>
  <si>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</si>
  <si>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</si>
  <si>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</si>
  <si>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</si>
  <si>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</si>
  <si>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</si>
  <si>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</si>
  <si>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</si>
  <si>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</si>
  <si>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</si>
  <si>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</si>
  <si>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</si>
  <si>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</si>
  <si>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</si>
  <si>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</si>
  <si>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</si>
  <si>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</si>
  <si>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</si>
  <si>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</si>
  <si>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</si>
  <si>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</si>
  <si>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</si>
  <si>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</si>
  <si>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</si>
  <si>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</si>
  <si>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</si>
  <si>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</si>
  <si>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</si>
  <si>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</si>
  <si>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</si>
  <si>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</si>
  <si>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</si>
  <si>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</si>
  <si>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</si>
  <si>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</si>
  <si>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</si>
  <si>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</si>
  <si>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</si>
  <si>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</si>
  <si>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</si>
  <si>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</si>
  <si>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</si>
  <si>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</si>
  <si>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</si>
  <si>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</si>
  <si>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</si>
  <si>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</si>
  <si>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</si>
  <si>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</si>
  <si>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</si>
  <si>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</si>
  <si>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</si>
  <si>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</si>
  <si>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</si>
  <si>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</si>
  <si>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</si>
  <si>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</si>
  <si>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</si>
  <si>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</si>
  <si>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</si>
  <si>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</si>
  <si>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</si>
  <si>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</si>
  <si>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</si>
  <si>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</si>
  <si>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</si>
  <si>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</si>
  <si>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</si>
  <si>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</si>
  <si>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</si>
  <si>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</si>
  <si>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</si>
  <si>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</si>
  <si>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</si>
  <si>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</si>
  <si>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</si>
  <si>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</si>
  <si>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</si>
  <si>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</si>
  <si>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</si>
  <si>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</si>
  <si>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</si>
  <si>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</si>
  <si>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</si>
  <si>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</si>
  <si>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</si>
  <si>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</si>
  <si>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</si>
  <si>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</si>
  <si>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</si>
  <si>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</si>
  <si>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</si>
  <si>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</si>
  <si>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</si>
  <si>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</si>
  <si>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</si>
  <si>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</si>
  <si>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</si>
  <si>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</si>
  <si>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</si>
  <si>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</si>
  <si>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</si>
  <si>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</si>
  <si>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</si>
  <si>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</si>
  <si>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</si>
  <si>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</si>
  <si>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</si>
  <si>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</si>
  <si>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</si>
  <si>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</si>
  <si>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</si>
  <si>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</si>
  <si>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</si>
  <si>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</si>
  <si>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</si>
  <si>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</si>
  <si>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</si>
  <si>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</si>
  <si>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</si>
  <si>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</si>
  <si>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</si>
  <si>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</si>
  <si>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</si>
  <si>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</si>
  <si>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</si>
  <si>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</si>
  <si>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</si>
  <si>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</si>
  <si>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</si>
  <si>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</si>
  <si>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</si>
  <si>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</si>
  <si>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</si>
  <si>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</si>
  <si>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</si>
  <si>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</si>
  <si>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</si>
  <si>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</si>
  <si>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</si>
  <si>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</si>
  <si>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</si>
  <si>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</si>
  <si>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</si>
  <si>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</si>
  <si>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</si>
  <si>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</si>
  <si>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</si>
  <si>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</si>
  <si>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</si>
  <si>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</si>
  <si>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</si>
  <si>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</si>
  <si>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</si>
  <si>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</si>
  <si>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</si>
  <si>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</si>
  <si>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</si>
  <si>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</si>
  <si>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</si>
  <si>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</si>
  <si>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</si>
  <si>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</si>
  <si>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</si>
  <si>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</si>
  <si>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</si>
  <si>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</si>
  <si>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</si>
  <si>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</si>
  <si>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</si>
  <si>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</si>
  <si>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</si>
  <si>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</si>
  <si>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</si>
  <si>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</si>
  <si>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</si>
  <si>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</si>
  <si>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</si>
  <si>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</si>
  <si>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</si>
  <si>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</si>
  <si>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</si>
  <si>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</si>
  <si>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</si>
  <si>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</si>
  <si>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</si>
  <si>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</si>
  <si>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</si>
  <si>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</si>
  <si>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</si>
  <si>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</si>
  <si>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</si>
  <si>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</si>
  <si>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</si>
  <si>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</si>
  <si>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</si>
  <si>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</si>
  <si>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</si>
  <si>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</si>
  <si>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</si>
  <si>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</si>
  <si>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</si>
  <si>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</si>
  <si>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</si>
  <si>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</si>
  <si>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</si>
  <si>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</si>
  <si>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</si>
  <si>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</si>
  <si>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</si>
  <si>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</si>
  <si>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</si>
  <si>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</si>
  <si>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</si>
  <si>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</si>
  <si>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</si>
  <si>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</si>
  <si>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</si>
  <si>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</si>
  <si>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</si>
  <si>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</si>
  <si>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</si>
  <si>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</si>
  <si>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</si>
  <si>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</si>
  <si>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</si>
  <si>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</si>
  <si>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</si>
  <si>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</si>
  <si>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</si>
  <si>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</si>
  <si>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</si>
  <si>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</si>
  <si>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</si>
  <si>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</si>
  <si>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</si>
  <si>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</si>
  <si>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</si>
  <si>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</si>
  <si>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</si>
  <si>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</si>
  <si>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</si>
  <si>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</si>
  <si>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</si>
  <si>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</si>
  <si>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</si>
  <si>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</si>
  <si>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</si>
  <si>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</si>
  <si>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</si>
  <si>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</si>
  <si>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</si>
  <si>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</si>
  <si>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</si>
  <si>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</si>
  <si>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</si>
  <si>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</si>
  <si>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</si>
  <si>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</si>
  <si>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</si>
  <si>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</si>
  <si>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</si>
  <si>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</si>
  <si>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</si>
  <si>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</si>
  <si>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</si>
  <si>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</si>
  <si>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</si>
  <si>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</si>
  <si>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</si>
  <si>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</si>
  <si>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</si>
  <si>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</si>
  <si>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</si>
  <si>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</si>
  <si>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</si>
  <si>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</si>
  <si>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</si>
  <si>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</si>
  <si>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</si>
  <si>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</si>
  <si>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</si>
  <si>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</si>
  <si>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</si>
  <si>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</si>
  <si>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</si>
  <si>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</si>
  <si>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</si>
  <si>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</si>
  <si>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</si>
  <si>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</si>
  <si>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</si>
  <si>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</si>
  <si>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</si>
  <si>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</si>
  <si>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</si>
  <si>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</si>
  <si>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</si>
  <si>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</si>
  <si>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</si>
  <si>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</si>
  <si>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</si>
  <si>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</si>
  <si>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</si>
  <si>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</si>
  <si>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</si>
  <si>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</si>
  <si>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</si>
  <si>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</si>
  <si>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</si>
  <si>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</si>
  <si>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</si>
  <si>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</si>
  <si>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</si>
  <si>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</si>
  <si>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</si>
  <si>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</si>
  <si>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</si>
  <si>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</si>
  <si>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</si>
  <si>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</si>
  <si>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</si>
  <si>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</si>
  <si>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</si>
  <si>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</si>
  <si>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</si>
  <si>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</si>
  <si>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</si>
  <si>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</si>
  <si>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</si>
  <si>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</si>
  <si>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</si>
  <si>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</si>
  <si>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</si>
  <si>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</si>
  <si>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</si>
  <si>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</si>
  <si>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</si>
  <si>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</si>
  <si>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</si>
  <si>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</si>
  <si>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</si>
  <si>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</si>
  <si>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</si>
  <si>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</si>
  <si>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</si>
  <si>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</si>
  <si>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</si>
  <si>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</si>
  <si>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</si>
  <si>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</si>
  <si>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</si>
  <si>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</si>
  <si>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</si>
  <si>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</si>
  <si>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</si>
  <si>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</si>
  <si>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</si>
  <si>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</si>
  <si>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</si>
  <si>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</si>
  <si>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</si>
  <si>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</si>
  <si>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</si>
  <si>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</si>
  <si>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</si>
  <si>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</si>
  <si>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</si>
  <si>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</si>
  <si>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</si>
  <si>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</si>
  <si>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</si>
  <si>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</si>
  <si>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</si>
  <si>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</si>
  <si>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</si>
  <si>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</si>
  <si>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</si>
  <si>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</si>
  <si>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</si>
  <si>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</si>
  <si>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</si>
  <si>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</si>
  <si>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</si>
  <si>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</si>
  <si>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</si>
  <si>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</si>
  <si>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</si>
  <si>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</si>
  <si>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</si>
  <si>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</si>
  <si>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</si>
  <si>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</si>
  <si>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</si>
  <si>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</si>
  <si>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</si>
  <si>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</si>
  <si>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</si>
  <si>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</si>
  <si>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</si>
  <si>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</si>
  <si>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</si>
  <si>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</si>
  <si>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</si>
  <si>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</si>
  <si>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</si>
  <si>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</si>
  <si>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</si>
  <si>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</si>
  <si>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</si>
  <si>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</si>
  <si>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</si>
  <si>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</si>
  <si>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</si>
  <si>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</si>
  <si>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</si>
  <si>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</si>
  <si>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</si>
  <si>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</si>
  <si>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</si>
  <si>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</si>
  <si>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</si>
  <si>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</si>
  <si>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</si>
  <si>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</si>
  <si>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</si>
  <si>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</si>
  <si>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</si>
  <si>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</si>
  <si>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</si>
  <si>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</si>
  <si>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</si>
  <si>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</si>
  <si>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</si>
  <si>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</si>
  <si>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</si>
  <si>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</si>
  <si>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</si>
  <si>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</si>
  <si>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</si>
  <si>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</si>
  <si>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</si>
  <si>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</si>
  <si>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</si>
  <si>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</si>
  <si>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</si>
  <si>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</si>
  <si>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</si>
  <si>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</si>
  <si>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</si>
  <si>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</si>
  <si>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</si>
  <si>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</si>
  <si>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</si>
  <si>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</si>
  <si>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</si>
  <si>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</si>
  <si>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</si>
  <si>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</si>
  <si>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</si>
  <si>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</si>
  <si>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</si>
  <si>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</si>
  <si>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</si>
  <si>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</si>
  <si>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</si>
  <si>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</si>
  <si>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</si>
  <si>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</si>
  <si>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</si>
  <si>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</si>
  <si>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</si>
  <si>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</si>
  <si>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</si>
  <si>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</si>
  <si>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</si>
  <si>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</si>
  <si>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</si>
  <si>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</si>
  <si>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</si>
  <si>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</si>
  <si>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</si>
  <si>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</si>
  <si>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</si>
  <si>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</si>
  <si>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</si>
  <si>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</si>
  <si>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</si>
  <si>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</si>
  <si>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</si>
  <si>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</si>
  <si>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</si>
  <si>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</si>
  <si>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</si>
  <si>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</si>
  <si>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</si>
  <si>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</si>
  <si>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</si>
  <si>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</si>
  <si>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</si>
  <si>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</si>
  <si>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</si>
  <si>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</si>
  <si>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</si>
  <si>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</si>
  <si>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</si>
  <si>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</si>
  <si>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</si>
  <si>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</si>
  <si>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</si>
  <si>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</si>
  <si>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</si>
  <si>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</si>
  <si>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</si>
  <si>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</si>
  <si>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</si>
  <si>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</si>
  <si>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</si>
  <si>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</si>
  <si>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</si>
  <si>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</si>
  <si>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</si>
  <si>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</si>
  <si>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</si>
  <si>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</si>
  <si>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</si>
  <si>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</si>
  <si>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</si>
  <si>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</si>
  <si>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</si>
  <si>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</si>
  <si>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</si>
  <si>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</si>
  <si>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</si>
  <si>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</si>
  <si>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</si>
  <si>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</si>
  <si>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</si>
  <si>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</si>
  <si>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</si>
  <si>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</si>
  <si>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</si>
  <si>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</si>
  <si>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</si>
  <si>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</si>
  <si>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</si>
  <si>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</si>
  <si>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</si>
  <si>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</si>
  <si>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</si>
  <si>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</si>
  <si>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</si>
  <si>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</si>
  <si>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</si>
  <si>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</si>
  <si>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</si>
  <si>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</si>
  <si>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</si>
  <si>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</si>
  <si>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</si>
  <si>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</si>
  <si>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</si>
  <si>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</si>
  <si>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</si>
  <si>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</si>
  <si>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</si>
  <si>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</si>
  <si>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</si>
  <si>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</si>
  <si>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</si>
  <si>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</si>
  <si>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</si>
  <si>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</si>
  <si>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</si>
  <si>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</si>
  <si>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</si>
  <si>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</si>
  <si>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</si>
  <si>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</si>
  <si>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</si>
  <si>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</si>
  <si>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</si>
  <si>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</si>
  <si>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</si>
  <si>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</si>
  <si>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</si>
  <si>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</si>
  <si>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</si>
  <si>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</si>
  <si>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</si>
  <si>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</si>
  <si>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</si>
  <si>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</si>
  <si>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</si>
  <si>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</si>
  <si>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</si>
  <si>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</si>
  <si>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</si>
  <si>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</si>
  <si>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</si>
  <si>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</si>
  <si>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</si>
  <si>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</si>
  <si>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</si>
  <si>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</si>
  <si>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</si>
  <si>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</si>
  <si>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</si>
  <si>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</si>
  <si>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</si>
  <si>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</si>
  <si>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</si>
  <si>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</si>
  <si>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</si>
  <si>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</si>
  <si>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</si>
  <si>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</si>
  <si>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</si>
  <si>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</si>
  <si>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</si>
  <si>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</si>
  <si>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</si>
  <si>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</si>
  <si>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</si>
  <si>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</si>
  <si>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</si>
  <si>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</si>
  <si>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</si>
  <si>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</si>
  <si>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</si>
  <si>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</si>
  <si>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</si>
  <si>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</si>
  <si>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</si>
  <si>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</si>
  <si>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</si>
  <si>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</si>
  <si>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</si>
  <si>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</si>
  <si>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</si>
  <si>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</si>
  <si>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</si>
  <si>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</si>
  <si>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</si>
  <si>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</si>
  <si>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</si>
  <si>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</si>
  <si>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</si>
  <si>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</si>
  <si>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</si>
  <si>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</si>
  <si>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</si>
  <si>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</si>
  <si>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</si>
  <si>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</si>
  <si>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</si>
  <si>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</si>
  <si>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</si>
  <si>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</si>
  <si>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</si>
  <si>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</si>
  <si>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</si>
  <si>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</si>
  <si>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</si>
  <si>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</si>
  <si>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</si>
  <si>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</si>
  <si>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</si>
  <si>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</si>
  <si>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</si>
  <si>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</si>
  <si>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</si>
  <si>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</si>
  <si>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</si>
  <si>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</si>
  <si>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</si>
  <si>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</si>
  <si>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</si>
  <si>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</si>
  <si>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</si>
  <si>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</si>
  <si>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</si>
  <si>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</si>
  <si>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</si>
  <si>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</si>
  <si>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</si>
  <si>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</si>
  <si>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</si>
  <si>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</si>
  <si>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</si>
  <si>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</si>
  <si>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</si>
  <si>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</si>
  <si>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</si>
  <si>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</si>
  <si>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</si>
  <si>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</si>
  <si>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</si>
  <si>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</si>
  <si>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</si>
  <si>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</si>
  <si>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</si>
  <si>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</si>
  <si>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</si>
  <si>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</si>
  <si>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</si>
  <si>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</si>
  <si>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</si>
  <si>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</si>
  <si>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</si>
  <si>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</si>
  <si>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</si>
  <si>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</si>
  <si>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</si>
  <si>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</si>
  <si>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</si>
  <si>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</si>
  <si>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</si>
  <si>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</si>
  <si>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</si>
  <si>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</si>
  <si>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</si>
  <si>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</si>
  <si>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</si>
  <si>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</si>
  <si>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</si>
  <si>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</si>
  <si>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</si>
  <si>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</si>
  <si>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</si>
  <si>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</si>
  <si>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</si>
  <si>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</si>
  <si>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</si>
  <si>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</si>
  <si>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</si>
  <si>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</si>
  <si>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</si>
  <si>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</si>
  <si>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</si>
  <si>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</si>
  <si>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</si>
  <si>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</si>
  <si>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</si>
  <si>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</si>
  <si>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</si>
  <si>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</si>
  <si>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</si>
  <si>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</si>
  <si>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</si>
  <si>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</si>
  <si>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</si>
  <si>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</si>
  <si>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</si>
  <si>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</si>
  <si>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</si>
  <si>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</si>
  <si>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</si>
  <si>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</si>
  <si>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</si>
  <si>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</si>
  <si>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</si>
  <si>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</si>
  <si>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</si>
  <si>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</si>
  <si>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</si>
  <si>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</si>
  <si>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</si>
  <si>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</si>
  <si>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</si>
  <si>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</si>
  <si>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</si>
  <si>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</si>
  <si>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</si>
  <si>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</si>
  <si>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</si>
  <si>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</si>
  <si>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</si>
  <si>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</si>
  <si>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</si>
  <si>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</si>
  <si>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</si>
  <si>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</si>
  <si>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</si>
  <si>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</si>
  <si>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</si>
  <si>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</si>
  <si>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</si>
  <si>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</si>
  <si>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</si>
  <si>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</si>
  <si>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</si>
  <si>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</si>
  <si>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</si>
  <si>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</si>
  <si>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</si>
  <si>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</si>
  <si>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</si>
  <si>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</si>
  <si>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</si>
  <si>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</si>
  <si>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</si>
  <si>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</si>
  <si>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</si>
  <si>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</si>
  <si>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</si>
  <si>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</si>
  <si>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</si>
  <si>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</si>
  <si>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</si>
  <si>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</si>
  <si>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</si>
  <si>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</si>
  <si>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</si>
  <si>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</si>
  <si>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</si>
  <si>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</si>
  <si>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</si>
  <si>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</si>
  <si>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</si>
  <si>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</si>
  <si>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</si>
  <si>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</si>
  <si>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</si>
  <si>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</si>
  <si>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</si>
  <si>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</si>
  <si>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</si>
  <si>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</si>
  <si>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</si>
  <si>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</si>
  <si>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</si>
  <si>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</si>
  <si>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</si>
  <si>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</si>
  <si>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</si>
  <si>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</si>
  <si>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</si>
  <si>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</si>
  <si>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</si>
  <si>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</si>
  <si>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</si>
  <si>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</si>
  <si>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</si>
  <si>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</si>
  <si>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</si>
  <si>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</si>
  <si>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</si>
  <si>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</si>
  <si>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</si>
  <si>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</si>
  <si>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</si>
  <si>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</si>
  <si>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</si>
  <si>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</si>
  <si>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</si>
  <si>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</si>
  <si>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</si>
  <si>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</si>
  <si>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</si>
  <si>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</si>
  <si>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</si>
  <si>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</si>
  <si>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</si>
  <si>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</si>
  <si>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</si>
  <si>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</si>
  <si>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</si>
  <si>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</si>
  <si>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</si>
  <si>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</si>
  <si>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</si>
  <si>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</si>
  <si>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</si>
  <si>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</si>
  <si>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</si>
  <si>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</si>
  <si>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</si>
  <si>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</si>
  <si>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</si>
  <si>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</si>
  <si>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</si>
  <si>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</si>
  <si>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</si>
  <si>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</si>
  <si>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</si>
  <si>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</si>
  <si>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</si>
  <si>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</si>
  <si>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</si>
  <si>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</si>
  <si>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</si>
  <si>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</si>
  <si>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</si>
  <si>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</si>
  <si>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</si>
  <si>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</si>
  <si>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</si>
  <si>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</si>
  <si>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</si>
  <si>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</si>
  <si>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</si>
  <si>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</si>
  <si>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</si>
  <si>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</si>
  <si>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</si>
  <si>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</si>
  <si>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</si>
  <si>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</si>
  <si>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</si>
  <si>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</si>
  <si>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</si>
  <si>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</si>
  <si>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</si>
  <si>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</si>
  <si>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</si>
  <si>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</si>
  <si>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</si>
  <si>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</si>
  <si>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</si>
  <si>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</si>
  <si>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</si>
  <si>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</si>
  <si>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</si>
  <si>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</si>
  <si>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</si>
  <si>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</si>
  <si>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</si>
  <si>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</si>
  <si>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</si>
  <si>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</si>
  <si>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</si>
  <si>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</si>
  <si>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</si>
  <si>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</si>
  <si>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</si>
  <si>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</si>
  <si>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</si>
  <si>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</si>
  <si>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</si>
  <si>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</si>
  <si>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</si>
  <si>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</si>
  <si>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</si>
  <si>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</si>
  <si>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</si>
  <si>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</si>
  <si>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</si>
  <si>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</si>
  <si>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</si>
  <si>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</si>
  <si>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</si>
  <si>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</si>
  <si>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</si>
  <si>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</si>
  <si>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</si>
  <si>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</si>
  <si>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</si>
  <si>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</si>
  <si>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</si>
  <si>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</si>
  <si>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</si>
  <si>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</si>
  <si>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</si>
  <si>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</si>
  <si>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</si>
  <si>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</si>
  <si>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</si>
  <si>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</si>
  <si>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</si>
  <si>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</si>
  <si>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</si>
  <si>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</si>
  <si>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</si>
  <si>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</si>
  <si>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</si>
  <si>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</si>
  <si>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</si>
  <si>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</si>
  <si>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</si>
  <si>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</si>
  <si>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</si>
  <si>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</si>
  <si>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</si>
  <si>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</si>
  <si>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</si>
  <si>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</si>
  <si>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</si>
  <si>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</si>
  <si>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</si>
  <si>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</si>
  <si>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</si>
  <si>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</si>
  <si>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</si>
  <si>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</si>
  <si>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</si>
  <si>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</si>
  <si>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</si>
  <si>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</si>
  <si>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</si>
  <si>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</si>
  <si>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</si>
  <si>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</si>
  <si>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</si>
  <si>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</si>
  <si>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</si>
  <si>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</si>
  <si>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</si>
  <si>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</si>
  <si>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</si>
  <si>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</si>
  <si>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</si>
  <si>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</si>
  <si>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</si>
  <si>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</si>
  <si>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</si>
  <si>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</si>
  <si>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</si>
  <si>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</si>
  <si>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</si>
  <si>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</si>
  <si>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</si>
  <si>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</si>
  <si>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</si>
  <si>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</si>
  <si>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</si>
  <si>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</si>
  <si>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</si>
  <si>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</si>
  <si>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</si>
  <si>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</si>
  <si>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</si>
  <si>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</si>
  <si>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</si>
  <si>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</si>
  <si>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</si>
  <si>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</si>
  <si>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</si>
  <si>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</si>
  <si>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</si>
  <si>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</si>
  <si>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</si>
  <si>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</si>
  <si>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</si>
  <si>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</si>
  <si>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</si>
  <si>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</si>
  <si>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</si>
  <si>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</si>
  <si>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</si>
  <si>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</si>
  <si>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</si>
  <si>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</si>
  <si>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</si>
  <si>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</si>
  <si>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</si>
  <si>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</si>
  <si>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</si>
  <si>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</si>
  <si>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</si>
  <si>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</si>
  <si>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</si>
  <si>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</si>
  <si>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</si>
  <si>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</si>
  <si>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</si>
  <si>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</si>
  <si>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</si>
  <si>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</si>
  <si>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</si>
  <si>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</si>
  <si>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</si>
  <si>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</si>
  <si>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</si>
  <si>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</si>
  <si>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</si>
  <si>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</si>
  <si>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</si>
  <si>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</si>
  <si>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</si>
  <si>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</si>
  <si>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</si>
  <si>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</si>
  <si>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</si>
  <si>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</si>
  <si>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</si>
  <si>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</si>
  <si>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</si>
  <si>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</si>
  <si>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</si>
  <si>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</si>
  <si>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</si>
  <si>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</si>
  <si>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</si>
  <si>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</si>
  <si>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</si>
  <si>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</si>
  <si>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</si>
  <si>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</si>
  <si>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</si>
  <si>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</si>
  <si>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</si>
  <si>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</si>
  <si>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</si>
  <si>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</si>
  <si>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</si>
  <si>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</si>
  <si>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</si>
  <si>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</si>
  <si>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</si>
  <si>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</si>
  <si>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</si>
  <si>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</si>
  <si>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</si>
  <si>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</si>
  <si>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</si>
  <si>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</si>
  <si>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</si>
  <si>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</si>
  <si>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</si>
  <si>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</si>
  <si>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</si>
  <si>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</si>
  <si>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</si>
  <si>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</si>
  <si>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</si>
  <si>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</si>
  <si>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</si>
  <si>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</si>
  <si>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</si>
  <si>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</si>
  <si>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</si>
  <si>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</si>
  <si>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</si>
  <si>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</si>
  <si>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</si>
  <si>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</si>
  <si>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</si>
  <si>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</si>
  <si>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</si>
  <si>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</si>
  <si>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</si>
  <si>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</si>
  <si>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</si>
  <si>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</si>
  <si>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</si>
  <si>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</si>
  <si>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</si>
  <si>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</si>
  <si>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</si>
  <si>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</si>
  <si>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</si>
  <si>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</si>
  <si>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</si>
  <si>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</si>
  <si>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</si>
  <si>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</si>
  <si>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</si>
  <si>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</si>
  <si>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</si>
  <si>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</si>
  <si>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</si>
  <si>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</si>
  <si>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</si>
  <si>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</si>
  <si>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</si>
  <si>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</si>
  <si>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</si>
  <si>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</si>
  <si>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</si>
  <si>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</si>
  <si>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</si>
  <si>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</si>
  <si>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</si>
  <si>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</si>
  <si>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</si>
  <si>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</si>
  <si>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</si>
  <si>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</si>
  <si>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</si>
  <si>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</si>
  <si>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</si>
  <si>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</si>
  <si>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</si>
  <si>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</si>
  <si>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</si>
  <si>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</si>
  <si>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</si>
  <si>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</si>
  <si>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</si>
  <si>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</si>
  <si>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</si>
  <si>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</si>
  <si>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</si>
  <si>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</si>
  <si>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</si>
  <si>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</si>
  <si>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</si>
  <si>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</si>
  <si>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</si>
  <si>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</si>
  <si>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</si>
  <si>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</si>
  <si>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</si>
  <si>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</si>
  <si>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</si>
  <si>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</si>
  <si>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</si>
  <si>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</si>
  <si>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</si>
  <si>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</si>
  <si>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</si>
  <si>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</si>
  <si>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</si>
  <si>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</si>
  <si>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</si>
  <si>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</si>
  <si>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</si>
  <si>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</si>
  <si>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</si>
  <si>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</si>
  <si>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</si>
  <si>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</si>
  <si>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</si>
  <si>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</si>
  <si>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</si>
  <si>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</si>
  <si>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</si>
  <si>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</si>
  <si>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</si>
  <si>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</si>
  <si>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</si>
  <si>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</si>
  <si>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</si>
  <si>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</si>
  <si>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</si>
  <si>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</si>
  <si>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</si>
  <si>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</si>
  <si>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</si>
  <si>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</si>
  <si>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</si>
  <si>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</si>
  <si>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</si>
  <si>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</si>
  <si>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</si>
  <si>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</si>
  <si>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</si>
  <si>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</si>
  <si>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</si>
  <si>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</si>
  <si>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</si>
  <si>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</si>
  <si>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</si>
  <si>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</si>
  <si>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</si>
  <si>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</si>
  <si>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</si>
  <si>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</si>
  <si>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</si>
  <si>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</si>
  <si>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</si>
  <si>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</si>
  <si>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</si>
  <si>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</si>
  <si>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</si>
  <si>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</si>
  <si>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</si>
  <si>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</si>
  <si>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</si>
  <si>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</si>
  <si>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</si>
  <si>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</si>
  <si>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</si>
  <si>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</si>
  <si>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</si>
  <si>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</si>
  <si>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</si>
  <si>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</si>
  <si>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</si>
  <si>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</si>
  <si>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</si>
  <si>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</si>
  <si>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</si>
  <si>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</si>
  <si>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</si>
  <si>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</si>
  <si>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</si>
  <si>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</si>
  <si>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</si>
  <si>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</si>
  <si>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</si>
  <si>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</si>
  <si>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</si>
  <si>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</si>
  <si>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</si>
  <si>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</si>
  <si>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</si>
  <si>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</si>
  <si>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</si>
  <si>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</si>
  <si>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</si>
  <si>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</si>
  <si>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</si>
  <si>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</si>
  <si>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</si>
  <si>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</si>
  <si>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</si>
  <si>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</si>
  <si>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</si>
  <si>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</si>
  <si>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</si>
  <si>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</si>
  <si>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</si>
  <si>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</si>
  <si>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</si>
  <si>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</si>
  <si>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</si>
  <si>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</si>
  <si>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</si>
  <si>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</si>
  <si>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</si>
  <si>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</si>
  <si>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</si>
  <si>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</si>
  <si>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</si>
  <si>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</si>
  <si>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</si>
  <si>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</si>
  <si>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</si>
  <si>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</si>
  <si>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</si>
  <si>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</si>
  <si>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</si>
  <si>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</si>
  <si>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</si>
  <si>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</si>
  <si>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</si>
  <si>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</si>
  <si>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</si>
  <si>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</si>
  <si>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</si>
  <si>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</si>
  <si>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</si>
  <si>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</si>
  <si>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</si>
  <si>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</si>
  <si>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</si>
  <si>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</si>
  <si>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</si>
  <si>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</si>
  <si>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</si>
  <si>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</si>
  <si>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</si>
  <si>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</si>
  <si>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</si>
  <si>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</si>
  <si>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</si>
  <si>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</si>
  <si>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</si>
  <si>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</si>
  <si>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</si>
  <si>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</si>
  <si>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</si>
  <si>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</si>
  <si>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</si>
  <si>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</si>
  <si>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</si>
  <si>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</si>
  <si>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</si>
  <si>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</si>
  <si>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</si>
  <si>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</si>
  <si>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</si>
  <si>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</si>
  <si>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</si>
  <si>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</si>
  <si>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</si>
  <si>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</si>
  <si>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</si>
  <si>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</si>
  <si>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</si>
  <si>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</si>
  <si>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</si>
  <si>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</si>
  <si>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</si>
  <si>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</si>
  <si>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</si>
  <si>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</si>
  <si>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</si>
  <si>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</si>
  <si>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</si>
  <si>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</si>
  <si>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</si>
  <si>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</si>
  <si>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</si>
  <si>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</si>
  <si>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</si>
  <si>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</si>
  <si>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</si>
  <si>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</si>
  <si>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</si>
  <si>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</si>
  <si>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</si>
  <si>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</si>
  <si>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</si>
  <si>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</si>
  <si>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</si>
  <si>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</si>
  <si>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</si>
  <si>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</si>
  <si>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</si>
  <si>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</si>
  <si>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</si>
  <si>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</si>
  <si>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</si>
  <si>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</si>
  <si>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</si>
  <si>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</si>
  <si>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</si>
  <si>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</si>
  <si>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</si>
  <si>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</si>
  <si>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</si>
  <si>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</si>
  <si>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</si>
  <si>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</si>
  <si>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</si>
  <si>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</si>
  <si>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</si>
  <si>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</si>
  <si>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</si>
  <si>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</si>
  <si>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</si>
  <si>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</si>
  <si>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</si>
  <si>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</si>
  <si>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</si>
  <si>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</si>
  <si>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</si>
  <si>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</si>
  <si>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</si>
  <si>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</si>
  <si>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</si>
  <si>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</si>
  <si>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</si>
  <si>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</si>
  <si>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</si>
  <si>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</si>
  <si>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</si>
  <si>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</si>
  <si>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</si>
  <si>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</si>
  <si>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</si>
  <si>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</si>
  <si>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</si>
  <si>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</si>
  <si>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</si>
  <si>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</si>
  <si>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</si>
  <si>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</si>
  <si>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</si>
  <si>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</si>
  <si>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</si>
  <si>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</si>
  <si>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</si>
  <si>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</si>
  <si>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</si>
  <si>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</si>
  <si>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</si>
  <si>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</si>
  <si>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</si>
  <si>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</si>
  <si>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</si>
  <si>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</si>
  <si>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</si>
  <si>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</si>
  <si>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</si>
  <si>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</si>
  <si>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</si>
  <si>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</si>
  <si>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</si>
  <si>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</si>
  <si>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</si>
  <si>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</si>
  <si>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</si>
  <si>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</si>
  <si>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</si>
  <si>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</si>
  <si>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</si>
  <si>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</si>
  <si>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</si>
  <si>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</si>
  <si>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</si>
  <si>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</si>
  <si>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</si>
  <si>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</si>
  <si>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</si>
  <si>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</si>
  <si>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</si>
  <si>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</si>
  <si>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</si>
  <si>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</si>
  <si>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</si>
  <si>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</si>
  <si>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</si>
  <si>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</si>
  <si>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</si>
  <si>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</si>
  <si>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</si>
  <si>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</si>
  <si>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</si>
  <si>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</si>
  <si>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</si>
  <si>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</si>
  <si>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</si>
  <si>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</si>
  <si>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</si>
  <si>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</si>
  <si>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</si>
  <si>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</si>
  <si>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</si>
  <si>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</si>
  <si>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</si>
  <si>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</si>
  <si>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</si>
  <si>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</si>
  <si>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</si>
  <si>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</si>
  <si>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</si>
  <si>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</si>
  <si>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</si>
  <si>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</si>
  <si>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</si>
  <si>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</si>
  <si>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</si>
  <si>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</si>
  <si>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</si>
  <si>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</si>
  <si>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</si>
  <si>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</si>
  <si>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</si>
  <si>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</si>
  <si>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</si>
  <si>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</si>
  <si>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</si>
  <si>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</si>
  <si>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</si>
  <si>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</si>
  <si>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</si>
  <si>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</si>
  <si>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</si>
  <si>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</si>
  <si>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</si>
  <si>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</si>
  <si>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</si>
  <si>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</si>
  <si>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</si>
  <si>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</si>
  <si>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</si>
  <si>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</si>
  <si>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</si>
  <si>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</si>
  <si>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</si>
  <si>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</si>
  <si>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</si>
  <si>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</si>
  <si>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</si>
  <si>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</si>
  <si>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</si>
  <si>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</si>
  <si>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</si>
  <si>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</si>
  <si>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</si>
  <si>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</si>
  <si>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</si>
  <si>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</si>
  <si>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</si>
  <si>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</si>
  <si>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</si>
  <si>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</si>
  <si>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</si>
  <si>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</si>
  <si>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</si>
  <si>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</si>
  <si>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</si>
  <si>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</si>
  <si>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</si>
  <si>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</si>
  <si>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</si>
  <si>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</si>
  <si>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</si>
  <si>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</si>
  <si>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</si>
  <si>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</si>
  <si>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</si>
  <si>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</si>
  <si>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</si>
  <si>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</si>
  <si>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</si>
  <si>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</si>
  <si>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</si>
  <si>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</si>
  <si>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</si>
  <si>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</si>
  <si>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</si>
  <si>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</si>
  <si>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</si>
  <si>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</si>
  <si>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</si>
  <si>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</si>
  <si>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</si>
  <si>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</si>
  <si>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</si>
  <si>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</si>
  <si>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</si>
  <si>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</si>
  <si>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</si>
  <si>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</si>
  <si>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</si>
  <si>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</si>
  <si>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</si>
  <si>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</si>
  <si>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</si>
  <si>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</si>
  <si>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</si>
  <si>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</si>
  <si>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</si>
  <si>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</si>
  <si>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</si>
  <si>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</si>
  <si>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</si>
  <si>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</si>
  <si>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</si>
  <si>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</si>
  <si>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</si>
  <si>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</si>
  <si>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</si>
  <si>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</si>
  <si>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</si>
  <si>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</si>
  <si>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</si>
  <si>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</si>
  <si>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</si>
  <si>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</si>
  <si>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</si>
  <si>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</si>
  <si>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</si>
  <si>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</si>
  <si>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</si>
  <si>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</si>
  <si>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</si>
  <si>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</si>
  <si>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</si>
  <si>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</si>
  <si>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</si>
  <si>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</si>
  <si>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</si>
  <si>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</si>
  <si>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</si>
  <si>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</si>
  <si>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</si>
  <si>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</si>
  <si>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</si>
  <si>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</si>
  <si>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</si>
  <si>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</si>
  <si>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</si>
  <si>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</si>
  <si>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</si>
  <si>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</si>
  <si>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</si>
  <si>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</si>
  <si>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</si>
  <si>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</si>
  <si>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</si>
  <si>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</si>
  <si>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</si>
  <si>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</si>
  <si>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</si>
  <si>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</si>
  <si>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</si>
  <si>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</si>
  <si>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</si>
  <si>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</si>
  <si>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</si>
  <si>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</si>
  <si>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</si>
  <si>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</si>
  <si>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</si>
  <si>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</si>
  <si>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</si>
  <si>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</si>
  <si>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</si>
  <si>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</si>
  <si>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</si>
  <si>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</si>
  <si>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</si>
  <si>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</si>
  <si>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</si>
  <si>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</si>
  <si>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</si>
  <si>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</si>
  <si>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</si>
  <si>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</si>
  <si>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</si>
  <si>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</si>
  <si>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</si>
  <si>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</si>
  <si>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</si>
  <si>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</si>
  <si>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</si>
  <si>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</si>
  <si>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</si>
  <si>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</si>
  <si>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</si>
  <si>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</si>
  <si>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</si>
  <si>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</si>
  <si>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</si>
  <si>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</si>
  <si>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</si>
  <si>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</si>
  <si>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</si>
  <si>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</si>
  <si>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</si>
  <si>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</si>
  <si>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</si>
  <si>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</si>
  <si>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</si>
  <si>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</si>
  <si>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</si>
  <si>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</si>
  <si>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</si>
  <si>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</si>
  <si>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</si>
  <si>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</si>
  <si>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</si>
  <si>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</si>
  <si>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</si>
  <si>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</si>
  <si>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</si>
  <si>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</si>
  <si>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</si>
  <si>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</si>
  <si>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</si>
  <si>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</si>
  <si>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</si>
  <si>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</si>
  <si>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</si>
  <si>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</si>
  <si>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</si>
  <si>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</si>
  <si>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</si>
  <si>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</si>
  <si>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</si>
  <si>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</si>
  <si>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</si>
  <si>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</si>
  <si>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</si>
  <si>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</si>
  <si>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</si>
  <si>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</si>
  <si>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</si>
  <si>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</si>
  <si>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</si>
  <si>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</si>
  <si>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</si>
  <si>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</si>
  <si>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</si>
  <si>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</si>
  <si>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</si>
  <si>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</si>
  <si>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</si>
  <si>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</si>
  <si>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</si>
  <si>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</si>
  <si>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</si>
  <si>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</si>
  <si>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</si>
  <si>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</si>
  <si>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</si>
  <si>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</si>
  <si>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</si>
  <si>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</si>
  <si>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</si>
  <si>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</si>
  <si>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</si>
  <si>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</si>
  <si>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</si>
  <si>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</si>
  <si>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</si>
  <si>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</si>
  <si>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</si>
  <si>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</si>
  <si>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</si>
  <si>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</si>
  <si>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</si>
  <si>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</si>
  <si>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</si>
  <si>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</si>
  <si>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</si>
  <si>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</si>
  <si>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</si>
  <si>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</si>
  <si>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</si>
  <si>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</si>
  <si>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</si>
  <si>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</si>
  <si>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</si>
  <si>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</si>
  <si>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</si>
  <si>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</si>
  <si>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</si>
  <si>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</si>
  <si>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</si>
  <si>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</si>
  <si>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</si>
  <si>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</si>
  <si>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</si>
  <si>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</si>
  <si>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</si>
  <si>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</si>
  <si>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</si>
  <si>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</si>
  <si>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</si>
  <si>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</si>
  <si>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</si>
  <si>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</si>
  <si>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</si>
  <si>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</si>
  <si>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</si>
  <si>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</si>
  <si>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</si>
  <si>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</si>
  <si>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</si>
  <si>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</si>
  <si>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</si>
  <si>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</si>
  <si>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</si>
  <si>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</si>
  <si>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</si>
  <si>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</si>
  <si>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</si>
  <si>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</si>
  <si>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</si>
  <si>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</si>
  <si>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</si>
  <si>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</si>
  <si>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</si>
  <si>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</si>
  <si>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</si>
  <si>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</si>
  <si>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</si>
  <si>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</si>
  <si>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</si>
  <si>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</si>
  <si>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</si>
  <si>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</si>
  <si>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</si>
  <si>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</si>
  <si>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</si>
  <si>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</si>
  <si>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</si>
  <si>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</si>
  <si>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</si>
  <si>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</si>
  <si>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</si>
  <si>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</si>
  <si>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</si>
  <si>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</si>
  <si>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</si>
  <si>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</si>
  <si>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</si>
  <si>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</si>
  <si>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</si>
  <si>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</si>
  <si>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</si>
  <si>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</si>
  <si>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</si>
  <si>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</si>
  <si>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</si>
  <si>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</si>
  <si>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</si>
  <si>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</si>
  <si>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</si>
  <si>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</si>
  <si>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</si>
  <si>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</si>
  <si>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</si>
  <si>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</si>
  <si>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</si>
  <si>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</si>
  <si>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</si>
  <si>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</si>
  <si>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</si>
  <si>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</si>
  <si>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</si>
  <si>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</si>
  <si>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</si>
  <si>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</si>
  <si>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</si>
  <si>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</si>
  <si>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</si>
  <si>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</si>
  <si>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</si>
  <si>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</si>
  <si>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</si>
  <si>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</si>
  <si>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</si>
  <si>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</si>
  <si>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</si>
  <si>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</si>
  <si>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</si>
  <si>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</si>
  <si>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</si>
  <si>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</si>
  <si>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</si>
  <si>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</si>
  <si>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</si>
  <si>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</si>
  <si>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</si>
  <si>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</si>
  <si>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</si>
  <si>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</si>
  <si>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</si>
  <si>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</si>
  <si>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</si>
  <si>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</si>
  <si>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</si>
  <si>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</si>
  <si>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</si>
  <si>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</si>
  <si>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</si>
  <si>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</si>
  <si>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</si>
  <si>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</si>
  <si>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</si>
  <si>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</si>
  <si>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</si>
  <si>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</si>
  <si>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</si>
  <si>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</si>
  <si>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</si>
  <si>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</si>
  <si>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</si>
  <si>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</si>
  <si>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</si>
  <si>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</si>
  <si>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</si>
  <si>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</si>
  <si>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</si>
  <si>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</si>
  <si>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</si>
  <si>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</si>
  <si>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</si>
  <si>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</si>
  <si>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</si>
  <si>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</si>
  <si>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</si>
  <si>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</si>
  <si>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</si>
  <si>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</si>
  <si>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</si>
  <si>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</si>
  <si>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</si>
  <si>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</si>
  <si>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</si>
  <si>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</si>
  <si>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</si>
  <si>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</si>
  <si>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</si>
  <si>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</si>
  <si>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</si>
  <si>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</si>
  <si>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</si>
  <si>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</si>
  <si>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</si>
  <si>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</si>
  <si>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</si>
  <si>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</si>
  <si>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</si>
  <si>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</si>
  <si>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</si>
  <si>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</si>
  <si>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</si>
  <si>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</si>
  <si>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</si>
  <si>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</si>
  <si>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</si>
  <si>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</si>
  <si>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</si>
  <si>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</si>
  <si>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</si>
  <si>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</si>
  <si>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</si>
  <si>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</si>
  <si>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</si>
  <si>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</si>
  <si>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</si>
  <si>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</si>
  <si>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</si>
  <si>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</si>
  <si>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</si>
  <si>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PCM-20251007-00000886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</si>
  <si>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</si>
  <si>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</si>
  <si>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</si>
  <si>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</si>
  <si>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</si>
  <si>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</si>
  <si>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</si>
  <si>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</si>
  <si>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</si>
  <si>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</si>
  <si>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</si>
  <si>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</si>
  <si>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</si>
  <si>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</si>
  <si>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</si>
  <si>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</si>
  <si>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</si>
  <si>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</si>
  <si>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</si>
  <si>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</si>
  <si>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</si>
  <si>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</si>
  <si>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</si>
  <si>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</si>
  <si>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</si>
  <si>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</si>
  <si>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</si>
  <si>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</si>
  <si>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</si>
  <si>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</si>
  <si>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</si>
  <si>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</si>
  <si>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</si>
  <si>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</si>
  <si>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</si>
  <si>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</si>
  <si>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</si>
  <si>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</si>
  <si>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</si>
  <si>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</si>
  <si>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</si>
  <si>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</si>
  <si>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</si>
  <si>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</si>
  <si>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</si>
  <si>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</si>
  <si>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</si>
  <si>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</si>
  <si>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</si>
  <si>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</si>
  <si>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</si>
  <si>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</si>
  <si>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</si>
  <si>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</si>
  <si>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</si>
  <si>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</si>
  <si>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</si>
  <si>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</si>
  <si>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</si>
  <si>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</si>
  <si>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</si>
  <si>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</si>
  <si>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</si>
  <si>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</si>
  <si>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</si>
  <si>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</si>
  <si>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</si>
  <si>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</si>
  <si>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</si>
  <si>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</si>
  <si>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</si>
  <si>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</si>
  <si>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</si>
  <si>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</si>
  <si>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</si>
  <si>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</si>
  <si>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</si>
  <si>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</si>
  <si>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</si>
  <si>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</si>
  <si>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</si>
  <si>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</si>
  <si>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</si>
  <si>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</si>
  <si>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</si>
  <si>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</si>
  <si>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</si>
  <si>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</si>
  <si>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</si>
  <si>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</si>
  <si>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</si>
  <si>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</si>
  <si>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</si>
  <si>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</si>
  <si>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</si>
  <si>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</si>
  <si>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</si>
  <si>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</si>
  <si>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</si>
  <si>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</si>
  <si>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</si>
  <si>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</si>
  <si>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</si>
  <si>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</si>
  <si>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</si>
  <si>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</si>
  <si>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</si>
  <si>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</si>
  <si>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</si>
  <si>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</si>
  <si>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</si>
  <si>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</si>
  <si>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</si>
  <si>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</si>
  <si>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need 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</si>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</sst>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274.46028032407048</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3.0234027777623851E-2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9.3081018494558521E-3</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45937.408706249997</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45937.408706249997</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45937.408706249997</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45937.408706249997</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45937.408706249997</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45937.408706249997</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45937.408706249997</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45937.408706249997</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45937.408706249997</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45937.408706249997</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45937.408706249997</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45937.408706249997</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45937.408706249997</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45937.408706249997</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45937.408706249997</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45937.408706249997</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45937.408706249997</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45937.408706249997</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45937.408706249997</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45937.408706249997</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45937.408706249997</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45937.408706249997</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45937.408706249997</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45937.408706249997</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45937.408706249997</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45937.408706249997</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45937.408706249997</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45937.408706249997</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45937.408706249997</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45937.408706249997</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45937.408706249997</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45937.408706249997</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45937.408706249997</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45937.408706249997</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45937.408706249997</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45937.408706249997</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45937.408706249997</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45937.408706249997</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45937.408706249997</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45937.408706249997</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45937.408706249997</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45937.408706249997</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45937.408706249997</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45937.408706249997</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45937.408706249997</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45937.408706249997</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45937.408706249997</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45937.408706249997</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45937.408706249997</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45937.408706249997</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45937.408706249997</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45937.408706249997</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45937.408706249997</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45937.408706249997</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45937.408706249997</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45937.408706249997</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45937.408706249997</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45937.408706249997</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45937.408706249997</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45937.408706249997</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45937.408706249997</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45937.408706249997</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45937.408706249997</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45937.408706249997</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45937.408706249997</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45937.408706249997</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45937.408706249997</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45937.408706249997</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45937.408706249997</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45937.408706249997</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45937.408706249997</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45937.408706249997</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45937.408706249997</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45937.408706249997</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45937.408706249997</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45937.408706249997</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45937.408706249997</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45937.408706249997</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45937.408706249997</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45937.408706249997</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45937.408706249997</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45937.408706249997</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45937.408706249997</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45937.408706249997</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45937.408706249997</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45937.408706249997</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7" sqref="D7"/>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130.68162291666522</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112.40886828703515</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0.69466689814726124</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0.53677337962290039</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45937.408706249997</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45937.408706249997</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45937.408706249997</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45937.408706249997</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45937.408706249997</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45937.408706249997</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45937.408706249997</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45937.408706249997</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45937.408706249997</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45937.408706249997</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45937.408706249997</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45937.408706249997</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45937.408706249997</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45937.408706249997</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45937.408706249997</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45937.408706249997</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45937.408706249997</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45937.408706249997</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45937.408706249997</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45937.408706249997</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45937.408706249997</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45937.408706249997</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45937.408706249997</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45937.408706249997</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45937.408706249997</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45937.408706249997</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45937.408706249997</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45937.408706249997</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45937.408706249997</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45937.408706249997</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45937.408706249997</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45937.408706249997</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45937.408706249997</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45937.408706249997</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45937.408706249997</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45937.408706249997</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45937.408706249997</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45937.408706249997</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45937.408706249997</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45937.408706249997</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45937.408706249997</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45937.408706249997</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45937.408706249997</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45937.408706249997</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45937.408706249997</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45937.408706249997</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45937.408706249997</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45937.408706249997</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45937.408706249997</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45937.408706249997</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45937.408706249997</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45937.408706249997</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45937.408706249997</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45937.408706249997</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45937.408706249997</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45937.408706249997</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45937.408706249997</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45937.408706249997</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45937.408706249997</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45937.408706249997</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45937.408706249997</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45937.408706249997</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45937.408706249997</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45937.408706249997</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45937.408706249997</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45937.408706249997</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45937.408706249997</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45937.408706249997</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45937.408706249997</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45937.408706249997</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45937.408706249997</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45937.408706249997</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45937.408706249997</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45937.408706249997</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45937.408706249997</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45937.408706249997</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45937.408706249997</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45937.408706249997</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45937.408706249997</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45937.408706249997</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45937.408706249997</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45937.408706249997</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45937.408706249997</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45937.408706249997</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45937.408706249997</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45937.408706249997</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45937.408706249997</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45937.408706249997</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45937.408706249997</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45937.408706249997</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45937.408706249997</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45937.408706249997</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45937.408706249997</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45937.408706249997</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45937.408706249997</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45937.408706249997</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45937.408706249997</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45937.408706249997</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45937.408706249997</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45937.408706249997</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45937.408706249997</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45937.408706249997</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45937.408706249997</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45937.408706249997</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45937.408706249997</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45937.408706249997</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45937.408706249997</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45937.408706249997</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45937.408706249997</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45937.408706249997</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45937.408706249997</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45937.408706249997</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45937.408706249997</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45937.408706249997</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45937.408706249997</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45937.408706249997</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45937.408706249997</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45937.408706249997</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45937.408706249997</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45937.408706249997</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45937.408706249997</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45937.408706249997</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45937.408706249997</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45937.408706249997</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45937.408706249997</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45937.408706249997</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45937.408706249997</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45937.408706249997</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45937.408706249997</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45937.408706249997</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45937.408706249997</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45937.408706249997</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45937.408706249997</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45937.408706249997</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45937.408706249997</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45937.408706249997</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45937.408706249997</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45937.408706249997</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45937.408706249997</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45937.408706249997</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45937.408706249997</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45937.408706249997</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45937.408706249997</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45937.408706249997</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45937.408706249997</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45937.408706249997</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45937.408706249997</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45937.408706249997</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45937.408706249997</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45937.408706249997</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45937.408706249997</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45937.408706249997</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45937.408706249997</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45937.408706249997</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45937.408706249997</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45937.408706249997</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45937.408706249997</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45937.408706249997</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45937.408706249997</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45937.408706249997</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45937.408706249997</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45937.408706249997</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45937.408706249997</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45937.408706249997</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45937.408706249997</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45937.408706249997</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45937.408706249997</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45937.408706249997</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45937.408706249997</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45937.408706249997</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45937.408706249997</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45937.408706249997</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45937.408706249997</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45937.408706249997</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45937.408706249997</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45937.408706249997</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45937.408706249997</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45937.408706249997</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45937.408706249997</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45937.408706249997</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45937.408706249997</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45937.408706249997</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45937.408706249997</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45937.408706249997</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45937.408706249997</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45937.408706249997</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45937.408706249997</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45937.408706249997</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45937.408706249997</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45937.408706249997</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45937.408706249997</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45937.408706249997</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45937.408706249997</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45937.408706249997</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45937.408706249997</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45937.408706249997</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45937.408706249997</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45937.408706249997</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45937.408706249997</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45937.408706249997</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45937.408706249997</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45937.408706249997</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45937.408706249997</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45937.408706249997</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45937.408706249997</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45937.408706249997</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45937.408706249997</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45937.408706249997</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45937.408706249997</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45937.408706249997</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45937.408706249997</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45937.408706249997</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45937.408706249997</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45937.408706249997</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45937.408706249997</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45937.408706249997</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45937.408706249997</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45937.408706249997</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45937.408706249997</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45937.408706249997</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45937.408706249997</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45937.408706249997</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45937.408706249997</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45937.408706249997</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45937.408706249997</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45937.408706249997</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45937.408706249997</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45937.408706249997</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45937.408706249997</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45937.408706249997</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45937.408706249997</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45937.408706249997</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45937.408706249997</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45937.408706249997</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45937.408706249997</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39058</v>
      </c>
      <c r="B2" s="74" t="str">
        <f>IFERROR(VLOOKUP(D2,DB!A:K,11,0),"")</f>
        <v>R3</v>
      </c>
      <c r="C2" s="18">
        <v>1</v>
      </c>
      <c r="D2" s="74" t="s">
        <v>17108</v>
      </c>
      <c r="E2" s="18" t="s">
        <v>38964</v>
      </c>
      <c r="F2" s="22">
        <v>45937.339456018519</v>
      </c>
      <c r="G2" s="21">
        <f t="shared" ref="G2:G38" ca="1" si="0">IFERROR(NOW()-F2,"-")</f>
        <v>6.9250231477781199E-2</v>
      </c>
      <c r="H2" s="22">
        <v>45937.334293981483</v>
      </c>
      <c r="I2" s="19" t="str">
        <f>IFERROR(VLOOKUP(D2,DB!A:F,6,0),"")</f>
        <v>SCECO</v>
      </c>
      <c r="J2" s="18" t="str">
        <f>IFERROR(VLOOKUP(D2,DB!A:G,7,0),"")</f>
        <v>In progress</v>
      </c>
      <c r="K2" s="50" t="s">
        <v>39059</v>
      </c>
      <c r="L2" s="23" t="str">
        <f>IFERROR(VLOOKUP(D2,DB!A:I,9,0),"")</f>
        <v>Latis</v>
      </c>
    </row>
    <row r="3" spans="1:13" ht="15" customHeight="1">
      <c r="A3" s="19" t="s">
        <v>39060</v>
      </c>
      <c r="B3" s="74" t="str">
        <f>IFERROR(VLOOKUP(D3,DB!A:K,11,0),"")</f>
        <v>R3</v>
      </c>
      <c r="C3" s="18">
        <v>2</v>
      </c>
      <c r="D3" s="18" t="s">
        <v>25081</v>
      </c>
      <c r="E3" s="18" t="s">
        <v>38964</v>
      </c>
      <c r="F3" s="20"/>
      <c r="G3" s="21">
        <f t="shared" ca="1" si="0"/>
        <v>45937.408706249997</v>
      </c>
      <c r="H3" s="22">
        <v>45937.329062500001</v>
      </c>
      <c r="I3" s="19" t="str">
        <f>IFERROR(VLOOKUP(D3,DB!A:F,6,0),"")</f>
        <v>SCECO</v>
      </c>
      <c r="J3" s="18" t="str">
        <f>IFERROR(VLOOKUP(D3,DB!A:G,7,0),"")</f>
        <v>Weak</v>
      </c>
      <c r="K3" s="50" t="s">
        <v>39061</v>
      </c>
      <c r="L3" s="23" t="str">
        <f>IFERROR(VLOOKUP(D3,DB!A:I,9,0),"")</f>
        <v>Latis</v>
      </c>
    </row>
    <row r="4" spans="1:13" ht="15" customHeight="1">
      <c r="A4" s="19"/>
      <c r="B4" s="74" t="str">
        <f>IFERROR(VLOOKUP(D4,DB!A:K,11,0),"")</f>
        <v/>
      </c>
      <c r="C4" s="18"/>
      <c r="D4" s="18"/>
      <c r="E4" s="18"/>
      <c r="F4" s="20"/>
      <c r="G4" s="21">
        <f t="shared" ca="1" si="0"/>
        <v>45937.408706249997</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45937.408706249997</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45937.408706249997</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45937.408706249997</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45937.408706249997</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45937.408706249997</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45937.408706249997</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45937.408706249997</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45937.408706249997</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45937.408706249997</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45937.408706249997</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45937.408706249997</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45937.408706249997</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45937.408706249997</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45937.408706249997</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45937.408706249997</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45937.408706249997</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45937.408706249997</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45937.408706249997</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45937.408706249997</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45937.408706249997</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45937.408706249997</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45937.408706249997</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45937.408706249997</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45937.408706249997</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45937.408706249997</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45937.408706249997</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45937.408706249997</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45937.408706249997</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45937.408706249997</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45937.408706249997</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45937.408706249997</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45937.408706249997</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45937.408706249997</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45937.408706249997</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45937.408706249997</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45937.408706249997</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45937.408706249997</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45937.408706249997</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45937.408706249997</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45937.408706249997</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45937.408706249997</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45937.408706249997</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45937.408706249997</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45937.408706249997</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45937.408706249997</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45937.408706249997</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45937.408706249997</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45937.408706249997</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45937.408706249997</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45937.408706249997</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45937.408706249997</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45937.408706249997</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45937.408706249997</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45937.408706249997</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45937.408706249997</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45937.408706249997</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45937.408706249997</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45937.408706249997</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45937.408706249997</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45937.408706249997</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45937.408706249997</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45937.408706249997</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45937.408706249997</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45937.408706249997</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45937.408706249997</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45937.408706249997</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45937.408706249997</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45937.408706249997</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45937.408706249997</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45937.408706249997</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45937.408706249997</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45937.408706249997</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45937.408706249997</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45937.408706249997</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45937.408706249997</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45937.408706249997</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45937.408706249997</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45937.408706249997</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45937.408706249997</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45937.408706249997</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45937.408706249997</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45937.408706249997</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45937.408706249997</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45937.408706249997</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45937.408706249997</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45937.408706249997</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45937.408706249997</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45937.408706249997</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45937.408706249997</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45937.408706249997</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45937.408706249997</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45937.408706249997</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45937.408706249997</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45937.408706249997</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45937.408706249997</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45937.408706249997</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45937.408706249997</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45937.408706249997</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45937.408706249997</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45937.408706249997</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45937.408706249997</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45937.408706249997</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45937.408706249997</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45937.408706249997</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45937.408706249997</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45937.408706249997</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45937.408706249997</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45937.408706249997</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45937.408706249997</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45937.408706249997</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45937.408706249997</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45937.408706249997</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45937.408706249997</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45937.408706249997</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45937.408706249997</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45937.408706249997</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45937.408706249997</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45937.408706249997</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45937.408706249997</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45937.408706249997</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45937.408706249997</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45937.408706249997</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45937.408706249997</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45937.408706249997</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45937.408706249997</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45937.408706249997</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45937.408706249997</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45937.408706249997</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45937.408706249997</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45937.408706249997</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45937.408706249997</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45937.408706249997</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45937.408706249997</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45937.408706249997</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45937.408706249997</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45937.408706249997</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45937.408706249997</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45937.408706249997</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45937.408706249997</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45937.408706249997</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45937.408706249997</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45937.408706249997</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45937.408706249997</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45937.408706249997</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45937.408706249997</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45937.408706249997</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45937.408706249997</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45937.408706249997</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45937.408706249997</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45937.408706249997</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45937.408706249997</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45937.408706249997</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45937.408706249997</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45937.408706249997</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45937.408706249997</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45937.408706249997</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45937.408706249997</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45937.408706249997</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45937.408706249997</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45937.408706249997</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45937.408706249997</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45937.408706249997</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45937.408706249997</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45937.408706249997</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45937.408706249997</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45937.408706249997</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45937.408706249997</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45937.408706249997</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45937.408706249997</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45937.408706249997</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45937.408706249997</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45937.408706249997</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45937.408706249997</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45937.408706249997</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45937.408706249997</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45937.408706249997</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45937.408706249997</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45937.408706249997</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45937.408706249997</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45937.408706249997</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45937.408706249997</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45937.408706249997</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45937.408706249997</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45937.408706249997</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45937.408706249997</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45937.408706249997</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45937.408706249997</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45937.408706249997</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45937.408706249997</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45937.408706249997</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45937.408706249997</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45937.408706249997</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45937.408706249997</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45937.408706249997</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45937.408706249997</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45937.408706249997</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45937.408706249997</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45937.408706249997</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45937.408706249997</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45937.408706249997</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45937.408706249997</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45937.408706249997</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45937.408706249997</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45937.408706249997</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45937.408706249997</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45937.408706249997</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45937.408706249997</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45937.408706249997</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45937.408706249997</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45937.408706249997</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45937.408706249997</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45937.408706249997</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45937.408706249997</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45937.408706249997</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45937.408706249997</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45937.408706249997</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45937.408706249997</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45937.408706249997</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45937.408706249997</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45937.408706249997</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45937.408706249997</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45937.408706249997</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45937.408706249997</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45937.408706249997</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45937.408706249997</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45937.408706249997</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45937.408706249997</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45937.408706249997</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45937.408706249997</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45937.408706249997</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45937.408706249997</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45937.408706249997</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45937.408706249997</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45937.408706249997</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45937.408706249997</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45937.408706249997</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45937.408706249997</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45937.408706249997</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45937.408706249997</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45937.408706249997</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45937.408706249997</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45937.408706249997</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45937.408706249997</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45937.408706249997</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45937.408706249997</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45937.408706249997</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45937.408706249997</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45937.408706249997</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45937.408706249997</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45937.408706249997</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45937.408706249997</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45937.408706249997</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45937.408706249997</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45937.408706249997</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45937.408706249997</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45937.408706249997</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45937.408706249997</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45937.408706249997</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45937.408706249997</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45937.408706249997</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45937.408706249997</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45937.408706249997</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45937.408706249997</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45937.408706249997</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45937.408706249997</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45937.408706249997</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45937.408706249997</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45937.408706249997</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45937.408706249997</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45937.408706249997</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45937.408706249997</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45937.408706249997</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45937.408706249997</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45937.408706249997</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45937.408706249997</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45937.408706249997</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45937.408706249997</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45937.408706249997</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45937.408706249997</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45937.408706249997</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45937.408706249997</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45937.408706249997</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45937.408706249997</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45937.408706249997</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45937.408706249997</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45937.408706249997</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45937.408706249997</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45937.408706249997</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45937.408706249997</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45937.408706249997</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45937.408706249997</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45937.408706249997</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45937.408706249997</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45937.408706249997</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45937.408706249997</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45937.408706249997</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45937.408706249997</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45937.408706249997</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45937.408706249997</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45937.408706249997</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45937.408706249997</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45937.408706249997</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45937.408706249997</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45937.408706249997</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45937.408706249997</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45937.408706249997</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45937.408706249997</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45937.408706249997</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45937.408706249997</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45937.408706249997</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45937.408706249997</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45937.408706249997</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45937.408706249997</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45937.408706249997</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45937.408706249997</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45937.408706249997</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45937.408706249997</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45937.408706249997</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45937.408706249997</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45937.408706249997</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45937.408706249997</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45937.408706249997</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45937.408706249997</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45937.408706249997</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45937.408706249997</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45937.408706249997</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45937.408706249997</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45937.408706249997</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45937.408706249997</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45937.408706249997</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45937.408706249997</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45937.408706249997</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45937.408706249997</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45937.408706249997</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45937.408706249997</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45937.408706249997</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45937.408706249997</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45937.408706249997</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45937.408706249997</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45937.408706249997</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45937.408706249997</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45937.408706249997</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45937.408706249997</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45937.408706249997</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45937.408706249997</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45937.408706249997</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45937.408706249997</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45937.408706249997</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45937.408706249997</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45937.408706249997</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45937.408706249997</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45937.408706249997</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45937.408706249997</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45937.408706249997</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45937.408706249997</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45937.408706249997</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45937.408706249997</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45937.408706249997</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45937.408706249997</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45937.408706249997</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45937.408706249997</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45937.408706249997</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45937.408706249997</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45937.408706249997</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45937.408706249997</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45937.408706249997</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45937.408706249997</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45937.408706249997</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45937.408706249997</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45937.408706249997</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45937.408706249997</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45937.408706249997</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45937.408706249997</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45937.408706249997</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45937.408706249997</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45937.408706249997</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45937.408706249997</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45937.408706249997</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45937.408706249997</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45937.408706249997</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45937.408706249997</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45937.408706249997</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45937.408706249997</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45937.408706249997</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45937.408706249997</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45937.408706249997</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45937.408706249997</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45937.408706249997</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45937.408706249997</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45937.408706249997</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45937.408706249997</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45937.408706249997</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45937.408706249997</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45937.408706249997</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45937.408706249997</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45937.408706249997</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45937.408706249997</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45937.408706249997</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45937.408706249997</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45937.408706249997</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45937.408706249997</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45937.408706249997</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45937.408706249997</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45937.408706249997</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45937.408706249997</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45937.408706249997</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45937.408706249997</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45937.408706249997</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45937.408706249997</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45937.408706249997</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45937.408706249997</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45937.408706249997</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45937.408706249997</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45937.408706249997</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45937.408706249997</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45937.408706249997</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45937.408706249997</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45937.408706249997</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45937.408706249997</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45937.408706249997</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45937.408706249997</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45937.408706249997</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45937.408706249997</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45937.408706249997</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45937.408706249997</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45937.408706249997</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45937.408706249997</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45937.408706249997</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45937.408706249997</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45937.408706249997</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45937.408706249997</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45937.408706249997</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45937.408706249997</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45937.408706249997</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45937.408706249997</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45937.408706249997</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45937.408706249997</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45937.408706249997</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45937.408706249997</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45937.408706249997</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45937.408706249997</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45937.408706249997</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45937.408706249997</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45937.408706249997</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45937.408706249997</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45937.408706249997</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45937.408706249997</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45937.408706249997</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45937.408706249997</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45937.408706249997</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45937.408706249997</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45937.408706249997</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45937.408706249997</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45937.408706249997</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45937.408706249997</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45937.408706249997</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45937.408706249997</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45937.408706249997</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45937.408706249997</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45937.408706249997</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45937.408706249997</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45937.408706249997</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45937.408706249997</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45937.408706249997</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45937.408706249997</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45937.408706249997</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45937.408706249997</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45937.408706249997</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45937.408706249997</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45937.408706249997</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45937.408706249997</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45937.408706249997</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45937.408706249997</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45937.408706249997</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45937.408706249997</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45937.408706249997</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45937.408706249997</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45937.408706249997</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45937.408706249997</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45937.408706249997</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45937.408706249997</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45937.408706249997</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45937.408706249997</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45937.408706249997</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45937.408706249997</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45937.408706249997</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45937.408706249997</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45937.408706249997</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45937.408706249997</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45937.408706249997</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45937.408706249997</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45937.408706249997</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45937.408706249997</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45937.408706249997</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45937.408706249997</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45937.408706249997</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45937.408706249997</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45937.408706249997</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45937.408706249997</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45937.408706249997</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45937.408706249997</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45937.408706249997</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45937.408706249997</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45937.408706249997</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45937.408706249997</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45937.408706249997</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45937.408706249997</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45937.408706249997</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45937.408706249997</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45937.408706249997</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45937.408706249997</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45937.408706249997</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45937.408706249997</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45937.408706249997</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45937.408706249997</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45937.408706249997</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45937.408706249997</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45937.408706249997</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45937.408706249997</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45937.408706249997</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45937.408706249997</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45937.408706249997</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45937.408706249997</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45937.408706249997</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45937.408706249997</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45937.408706249997</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45937.408706249997</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45937.408706249997</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45937.408706249997</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45937.408706249997</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45937.408706249997</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45937.408706249997</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45937.408706249997</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45937.408706249997</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45937.408706249997</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45937.408706249997</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45937.408706249997</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45937.408706249997</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45937.408706249997</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45937.408706249997</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45937.408706249997</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45937.408706249997</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45937.408706249997</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45937.408706249997</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45937.408706249997</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45937.408706249997</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45937.408706249997</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45937.408706249997</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45937.408706249997</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45937.408706249997</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45937.408706249997</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45937.408706249997</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45937.408706249997</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45937.408706249997</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45937.408706249997</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45937.408706249997</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45937.408706249997</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45937.408706249997</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45937.408706249997</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45937.408706249997</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45937.408706249997</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45937.408706249997</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45937.408706249997</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45937.408706249997</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45937.408706249997</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45937.408706249997</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45937.408706249997</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45937.408706249997</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45937.408706249997</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45937.408706249997</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45937.408706249997</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45937.408706249997</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45937.408706249997</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45937.408706249997</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45937.408706249997</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45937.408706249997</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45937.408706249997</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45937.408706249997</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45937.408706249997</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45937.408706249997</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45937.408706249997</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45937.408706249997</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45937.408706249997</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45937.408706249997</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45937.408706249997</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45937.408706249997</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45937.408706249997</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45937.408706249997</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45937.408706249997</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45937.408706249997</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45937.408706249997</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45937.408706249997</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45937.408706249997</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45937.408706249997</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45937.408706249997</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45937.408706249997</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45937.408706249997</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45937.408706249997</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45937.408706249997</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45937.408706249997</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45937.408706249997</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45937.408706249997</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45937.408706249997</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45937.408706249997</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45937.408706249997</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45937.408706249997</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45937.408706249997</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45937.408706249997</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45937.408706249997</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45937.408706249997</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45937.408706249997</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45937.408706249997</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45937.408706249997</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45937.408706249997</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45937.408706249997</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45937.408706249997</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45937.408706249997</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45937.408706249997</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45937.408706249997</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45937.408706249997</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45937.408706249997</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45937.408706249997</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45937.408706249997</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45937.408706249997</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45937.408706249997</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45937.408706249997</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45937.408706249997</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45937.408706249997</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45937.408706249997</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45937.408706249997</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45937.408706249997</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45937.408706249997</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45937.408706249997</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45937.408706249997</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45937.408706249997</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45937.408706249997</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45937.408706249997</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45937.408706249997</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45937.408706249997</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45937.408706249997</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45937.408706249997</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45937.408706249997</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45937.408706249997</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45937.408706249997</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45937.408706249997</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45937.408706249997</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45937.408706249997</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45937.408706249997</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45937.408706249997</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45937.408706249997</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45937.408706249997</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45937.408706249997</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45937.408706249997</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45937.408706249997</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45937.408706249997</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45937.408706249997</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45937.408706249997</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45937.408706249997</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45937.408706249997</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45937.408706249997</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45937.408706249997</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45937.408706249997</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45937.408706249997</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45937.408706249997</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45937.408706249997</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45937.408706249997</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45937.408706249997</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45937.408706249997</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45937.408706249997</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45937.408706249997</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45937.408706249997</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45937.408706249997</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45937.408706249997</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45937.408706249997</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45937.408706249997</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45937.408706249997</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45937.408706249997</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45937.408706249997</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45937.408706249997</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45937.408706249997</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45937.408706249997</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45937.408706249997</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45937.408706249997</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45937.408706249997</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45937.408706249997</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45937.408706249997</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45937.408706249997</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45937.408706249997</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45937.408706249997</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45937.408706249997</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45937.408706249997</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45937.408706249997</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45937.408706249997</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45937.408706249997</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45937.408706249997</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45937.408706249997</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45937.408706249997</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45937.408706249997</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45937.408706249997</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45937.408706249997</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45937.408706249997</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45937.408706249997</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45937.408706249997</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45937.408706249997</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45937.408706249997</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45937.408706249997</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45937.408706249997</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45937.408706249997</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45937.408706249997</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45937.408706249997</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45937.408706249997</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45937.408706249997</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45937.408706249997</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45937.408706249997</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45937.408706249997</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45937.408706249997</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45937.408706249997</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45937.408706249997</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45937.408706249997</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45937.408706249997</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45937.408706249997</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45937.408706249997</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45937.408706249997</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45937.408706249997</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45937.408706249997</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45937.408706249997</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45937.408706249997</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45937.408706249997</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45937.408706249997</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45937.408706249997</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45937.408706249997</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45937.408706249997</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45937.408706249997</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45937.408706249997</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45937.408706249997</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45937.408706249997</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45937.408706249997</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45937.408706249997</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45937.408706249997</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45937.408706249997</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45937.408706249997</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45937.408706249997</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45937.408706249997</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45937.408706249997</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45937.408706249997</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45937.408706249997</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45937.408706249997</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45937.408706249997</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45937.408706249997</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45937.408706249997</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45937.408706249997</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45937.408706249997</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45937.408706249997</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45937.408706249997</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45937.408706249997</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45937.408706249997</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45937.408706249997</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45937.408706249997</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45937.408706249997</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45937.408706249997</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45937.408706249997</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45937.408706249997</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45937.408706249997</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45937.408706249997</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45937.408706249997</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45937.408706249997</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45937.408706249997</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45937.408706249997</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45937.408706249997</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45937.408706249997</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45937.408706249997</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45937.408706249997</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45937.408706249997</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45937.408706249997</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45937.408706249997</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45937.408706249997</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45937.408706249997</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45937.408706249997</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45937.408706249997</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45937.408706249997</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45937.408706249997</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45937.408706249997</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45937.408706249997</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45937.408706249997</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45937.408706249997</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45937.408706249997</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45937.408706249997</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45937.408706249997</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45937.408706249997</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45937.408706249997</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45937.408706249997</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45937.408706249997</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45937.408706249997</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45937.408706249997</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45937.408706249997</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45937.408706249997</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45937.408706249997</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45937.408706249997</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45937.408706249997</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45937.408706249997</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45937.408706249997</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45937.408706249997</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45937.408706249997</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45937.408706249997</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45937.408706249997</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45937.408706249997</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45937.408706249997</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45937.408706249997</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45937.408706249997</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45937.408706249997</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45937.408706249997</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45937.408706249997</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45937.408706249997</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45937.408706249997</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45937.408706249997</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45937.408706249997</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45937.408706249997</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45937.408706249997</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45937.408706249997</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45937.408706249997</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45937.408706249997</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45937.408706249997</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45937.408706249997</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45937.408706249997</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45937.408706249997</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45937.408706249997</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45937.408706249997</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45937.408706249997</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45937.408706249997</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45937.408706249997</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45937.408706249997</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45937.408706249997</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45937.408706249997</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45937.408706249997</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45937.408706249997</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45937.408706249997</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45937.408706249997</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45937.408706249997</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45937.408706249997</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45937.408706249997</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45937.408706249997</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45937.408706249997</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45937.408706249997</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45937.408706249997</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45937.408706249997</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45937.408706249997</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45937.408706249997</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45937.408706249997</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45937.408706249997</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45937.408706249997</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45937.408706249997</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45937.408706249997</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45937.408706249997</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45937.408706249997</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45937.408706249997</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45937.408706249997</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45937.408706249997</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45937.408706249997</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45937.408706249997</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45937.408706249997</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45937.408706249997</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45937.408706249997</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45937.408706249997</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45937.408706249997</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45937.408706249997</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45937.408706249997</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45937.408706249997</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45937.408706249997</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45937.408706249997</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45937.408706249997</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45937.408706249997</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45937.408706249997</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45937.408706249997</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45937.408706249997</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45937.408706249997</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45937.408706249997</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45937.408706249997</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45937.408706249997</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45937.408706249997</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45937.408706249997</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45937.408706249997</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45937.408706249997</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45937.408706249997</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45937.408706249997</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45937.408706249997</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45937.408706249997</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45937.408706249997</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45937.408706249997</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45937.408706249997</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45937.408706249997</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45937.408706249997</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45937.408706249997</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45937.408706249997</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45937.408706249997</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45937.408706249997</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45937.408706249997</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45937.408706249997</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45937.408706249997</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45937.408706249997</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45937.408706249997</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45937.408706249997</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45937.408706249997</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45937.408706249997</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45937.408706249997</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45937.408706249997</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45937.408706249997</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45937.408706249997</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45937.408706249997</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45937.408706249997</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45937.408706249997</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45937.408706249997</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45937.408706249997</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45937.408706249997</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45937.408706249997</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45937.408706249997</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45937.408706249997</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45937.408706249997</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45937.408706249997</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45937.408706249997</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45937.408706249997</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45937.408706249997</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45937.408706249997</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45937.408706249997</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45937.408706249997</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45937.408706249997</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45937.408706249997</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45937.408706249997</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45937.408706249997</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45937.408706249997</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45937.408706249997</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45937.408706249997</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45937.408706249997</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45937.408706249997</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45937.408706249997</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45937.408706249997</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45937.408706249997</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45937.408706249997</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45937.408706249997</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45937.408706249997</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45937.408706249997</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45937.408706249997</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45937.408706249997</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45937.408706249997</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45937.408706249997</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45937.408706249997</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45937.408706249997</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45937.408706249997</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45937.408706249997</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45937.408706249997</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45937.408706249997</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45937.408706249997</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45937.408706249997</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45937.408706249997</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45937.408706249997</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45937.408706249997</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45937.408706249997</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45937.408706249997</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45937.408706249997</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45937.408706249997</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45937.408706249997</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45937.408706249997</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45937.408706249997</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45937.408706249997</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45937.408706249997</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45937.408706249997</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45937.408706249997</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45937.408706249997</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45937.408706249997</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45937.408706249997</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45937.408706249997</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45937.408706249997</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45937.408706249997</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45937.408706249997</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45937.408706249997</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45937.408706249997</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45937.408706249997</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45937.408706249997</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45937.408706249997</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45937.408706249997</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45937.408706249997</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45937.408706249997</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45937.408706249997</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45937.408706249997</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45937.408706249997</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45937.408706249997</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45937.408706249997</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45937.408706249997</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45937.408706249997</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45937.408706249997</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45937.408706249997</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45937.408706249997</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45937.408706249997</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45937.408706249997</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45937.408706249997</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45937.408706249997</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45937.408706249997</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45937.408706249997</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45937.408706249997</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45937.408706249997</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45937.408706249997</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45937.408706249997</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45937.408706249997</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45937.408706249997</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45937.408706249997</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45937.408706249997</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45937.408706249997</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45937.408706249997</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45937.408706249997</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45937.408706249997</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45937.408706249997</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45937.408706249997</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45937.408706249997</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45937.408706249997</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45937.408706249997</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45937.408706249997</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45937.408706249997</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45937.408706249997</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45937.408706249997</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45937.408706249997</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45937.408706249997</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45937.408706249997</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45937.408706249997</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45937.408706249997</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45937.408706249997</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45937.408706249997</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45937.408706249997</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45937.408706249997</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45937.408706249997</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45937.408706249997</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45937.408706249997</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45937.408706249997</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45937.408706249997</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45937.408706249997</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45937.408706249997</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45937.408706249997</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45937.408706249997</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45937.408706249997</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45937.408706249997</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45937.408706249997</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45937.408706249997</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45937.408706249997</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45937.408706249997</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45937.408706249997</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45937.408706249997</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45937.408706249997</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45937.408706249997</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45937.408706249997</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45937.408706249997</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45937.408706249997</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45937.408706249997</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45937.408706249997</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45937.408706249997</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45937.408706249997</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45937.408706249997</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45937.408706249997</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45937.408706249997</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45937.408706249997</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45937.408706249997</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45937.408706249997</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45937.408706249997</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45937.408706249997</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45937.408706249997</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45937.408706249997</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45937.408706249997</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45937.408706249997</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45937.408706249997</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45937.408706249997</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45937.408706249997</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45937.408706249997</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45937.408706249997</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45937.408706249997</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45937.408706249997</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45937.408706249997</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45937.408706249997</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45937.408706249997</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45937.408706249997</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45937.408706249997</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45937.408706249997</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45937.408706249997</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45937.408706249997</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45937.408706249997</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45937.408706249997</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45937.408706249997</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45937.408706249997</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45937.408706249997</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45937.408706249997</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45937.408706249997</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45937.408706249997</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45937.408706249997</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45937.408706249997</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45937.408706249997</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45937.408706249997</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45937.408706249997</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45937.408706249997</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45937.408706249997</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45937.408706249997</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45937.408706249997</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45937.408706249997</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45937.408706249997</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45937.408706249997</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45937.408706249997</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45937.408706249997</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45937.408706249997</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45937.408706249997</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45937.408706249997</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45937.408706249997</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45937.408706249997</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45937.408706249997</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45937.408706249997</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45937.408706249997</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45937.408706249997</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45937.408706249997</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45937.408706249997</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45937.408706249997</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45937.408706249997</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45937.408706249997</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45937.408706249997</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45937.408706249997</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45937.408706249997</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45937.408706249997</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45937.408706249997</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45937.408706249997</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45937.408706249997</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45937.408706249997</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45937.408706249997</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45937.408706249997</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45937.408706249997</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45937.408706249997</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45937.408706249997</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45937.408706249997</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45937.408706249997</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45937.408706249997</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45937.408706249997</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45937.408706249997</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45937.408706249997</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45937.408706249997</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45937.408706249997</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45937.408706249997</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45937.408706249997</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45937.408706249997</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45937.408706249997</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45937.408706249997</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45937.408706249997</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45937.408706249997</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45937.408706249997</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45937.408706249997</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45937.408706249997</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45937.408706249997</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45937.408706249997</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45937.408706249997</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45937.408706249997</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45937.408706249997</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45937.408706249997</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45937.408706249997</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45937.408706249997</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45937.408706249997</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45937.408706249997</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45937.408706249997</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45937.408706249997</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45937.408706249997</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45937.408706249997</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45937.408706249997</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45937.408706249997</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45937.408706249997</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45937.408706249997</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45937.408706249997</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45937.408706249997</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45937.408706249997</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45937.408706249997</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45937.408706249997</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45937.408706249997</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45937.408706249997</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45937.408706249997</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45937.408706249997</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45937.408706249997</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45937.408706249997</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45937.408706249997</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45937.408706249997</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45937.408706249997</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45937.408706249997</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45937.408706249997</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45937.408706249997</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45937.408706249997</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45937.408706249997</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45937.408706249997</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45937.408706249997</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45937.408706249997</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45937.408706249997</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45937.408706249997</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45937.408706249997</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45937.408706249997</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45937.408706249997</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45937.408706249997</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45937.408706249997</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45937.408706249997</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45937.408706249997</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45937.408706249997</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45937.408706249997</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45937.408706249997</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45937.408706249997</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45937.408706249997</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39062</v>
      </c>
      <c r="B2" s="109" t="str">
        <f>IFERROR(VLOOKUP(D2,DB!A:K,11,0),"")</f>
        <v>R4</v>
      </c>
      <c r="C2" s="110">
        <v>1</v>
      </c>
      <c r="D2" s="106" t="s">
        <v>35082</v>
      </c>
      <c r="E2" s="111" t="s">
        <v>38964</v>
      </c>
      <c r="F2" s="112">
        <v>45703.480717592596</v>
      </c>
      <c r="G2" s="113">
        <f ca="1">IFERROR(NOW()-F2,"")</f>
        <v>233.92798865740042</v>
      </c>
      <c r="H2" s="112">
        <v>45703.474768518521</v>
      </c>
      <c r="I2" s="109" t="str">
        <f>IFERROR(VLOOKUP(D2,DB!A:F,6,0),"")</f>
        <v>SCECO</v>
      </c>
      <c r="J2" s="109" t="str">
        <f>IFERROR(VLOOKUP(D2,DB!A:G,7,0),"")</f>
        <v>Dead</v>
      </c>
      <c r="K2" s="114" t="s">
        <v>39063</v>
      </c>
      <c r="L2" s="106" t="str">
        <f>IFERROR(VLOOKUP(D2,DB!A:I,9,0),"")</f>
        <v>Latis</v>
      </c>
    </row>
    <row r="3" spans="1:16" ht="23.25" customHeight="1">
      <c r="A3" s="109" t="s">
        <v>39064</v>
      </c>
      <c r="B3" s="109" t="str">
        <f>IFERROR(VLOOKUP(D3,DB!A:K,11,0),"")</f>
        <v>R4</v>
      </c>
      <c r="C3" s="110">
        <v>2</v>
      </c>
      <c r="D3" s="106" t="s">
        <v>25891</v>
      </c>
      <c r="E3" s="111" t="s">
        <v>38964</v>
      </c>
      <c r="F3" s="112">
        <v>45935.156944444447</v>
      </c>
      <c r="G3" s="113">
        <f ca="1">IFERROR(NOW()-F3,"")</f>
        <v>2.2517618055499042</v>
      </c>
      <c r="H3" s="112">
        <v>45935.07104166667</v>
      </c>
      <c r="I3" s="109" t="str">
        <f>IFERROR(VLOOKUP(D3,DB!A:F,6,0),"")</f>
        <v>Generator-SG</v>
      </c>
      <c r="J3" s="109" t="str">
        <f>IFERROR(VLOOKUP(D3,DB!A:G,7,0),"")</f>
        <v>Good</v>
      </c>
      <c r="K3" s="114" t="s">
        <v>39065</v>
      </c>
      <c r="L3" s="106" t="str">
        <f>IFERROR(VLOOKUP(D3,DB!A:I,9,0),"")</f>
        <v>Latis</v>
      </c>
    </row>
    <row r="4" spans="1:16" ht="15" customHeight="1">
      <c r="A4" s="139" t="s">
        <v>39066</v>
      </c>
      <c r="B4" s="139" t="str">
        <f>IFERROR(VLOOKUP(D4,DB!A:K,11,0),"")</f>
        <v>R4</v>
      </c>
      <c r="C4" s="140">
        <v>1</v>
      </c>
      <c r="D4" s="141" t="s">
        <v>36054</v>
      </c>
      <c r="E4" s="142" t="s">
        <v>38964</v>
      </c>
      <c r="F4" s="143">
        <v>45936.764467592591</v>
      </c>
      <c r="G4" s="144">
        <f ca="1">IFERROR(NOW()-F4,"")</f>
        <v>0.64423865740536712</v>
      </c>
      <c r="H4" s="143">
        <v>45936.758773148147</v>
      </c>
      <c r="I4" s="139" t="str">
        <f>IFERROR(VLOOKUP(D4,DB!A:F,6,0),"")</f>
        <v>Generator-SG</v>
      </c>
      <c r="J4" s="139" t="str">
        <f>IFERROR(VLOOKUP(D4,DB!A:G,7,0),"")</f>
        <v>Weak</v>
      </c>
      <c r="K4" s="146" t="s">
        <v>39067</v>
      </c>
      <c r="L4" s="141" t="str">
        <f>IFERROR(VLOOKUP(D4,DB!A:I,9,0),"")</f>
        <v>Latis</v>
      </c>
    </row>
    <row r="5" spans="1:16" ht="15" customHeight="1">
      <c r="A5" s="139" t="s">
        <v>39068</v>
      </c>
      <c r="B5" s="139" t="str">
        <f>IFERROR(VLOOKUP(D5,DB!A:K,11,0),"")</f>
        <v>R4</v>
      </c>
      <c r="C5" s="140">
        <v>2</v>
      </c>
      <c r="D5" s="141" t="s">
        <v>37069</v>
      </c>
      <c r="E5" s="142" t="s">
        <v>38964</v>
      </c>
      <c r="F5" s="143">
        <v>45937.180335648147</v>
      </c>
      <c r="G5" s="144">
        <f ca="1">IFERROR(NOW()-F5,"")</f>
        <v>0.22837060184974689</v>
      </c>
      <c r="H5" s="143">
        <v>45937.173946759256</v>
      </c>
      <c r="I5" s="139" t="str">
        <f>IFERROR(VLOOKUP(D5,DB!A:F,6,0),"")</f>
        <v>SCECO</v>
      </c>
      <c r="J5" s="139" t="str">
        <f>IFERROR(VLOOKUP(D5,DB!A:G,7,0),"")</f>
        <v>Vandalized</v>
      </c>
      <c r="K5" s="146" t="s">
        <v>39069</v>
      </c>
      <c r="L5" s="141" t="str">
        <f>IFERROR(VLOOKUP(D5,DB!A:I,9,0),"")</f>
        <v>Latis</v>
      </c>
    </row>
    <row r="6" spans="1:16" ht="15" customHeight="1">
      <c r="A6" s="139" t="s">
        <v>39070</v>
      </c>
      <c r="B6" s="139" t="str">
        <f>IFERROR(VLOOKUP(D6,DB!A:K,11,0),"")</f>
        <v>R4</v>
      </c>
      <c r="C6" s="140">
        <v>1</v>
      </c>
      <c r="D6" s="141" t="s">
        <v>36364</v>
      </c>
      <c r="E6" s="142" t="s">
        <v>38964</v>
      </c>
      <c r="F6" s="143">
        <v>45937.213888888888</v>
      </c>
      <c r="G6" s="144">
        <f ca="1">IFERROR(NOW()-F6,"")</f>
        <v>0.19481736110901693</v>
      </c>
      <c r="H6" s="143">
        <v>45937.208043981482</v>
      </c>
      <c r="I6" s="139" t="str">
        <f>IFERROR(VLOOKUP(D6,DB!A:F,6,0),"")</f>
        <v>SCECO</v>
      </c>
      <c r="J6" s="139" t="str">
        <f>IFERROR(VLOOKUP(D6,DB!A:G,7,0),"")</f>
        <v>In progress</v>
      </c>
      <c r="K6" s="146" t="s">
        <v>39071</v>
      </c>
      <c r="L6" s="141" t="str">
        <f>IFERROR(VLOOKUP(D6,DB!A:I,9,0),"")</f>
        <v>Latis</v>
      </c>
    </row>
    <row r="7" spans="1:16" ht="15" customHeight="1">
      <c r="A7" s="139" t="s">
        <v>39060</v>
      </c>
      <c r="B7" s="139" t="str">
        <f>IFERROR(VLOOKUP(D7,DB!A:K,11,0),"")</f>
        <v>R4</v>
      </c>
      <c r="C7" s="140">
        <v>1</v>
      </c>
      <c r="D7" s="141" t="s">
        <v>36850</v>
      </c>
      <c r="E7" s="142" t="s">
        <v>38964</v>
      </c>
      <c r="F7" s="143"/>
      <c r="G7" s="144">
        <f ca="1">IFERROR(NOW()-F7,"")</f>
        <v>45937.408706249997</v>
      </c>
      <c r="H7" s="143">
        <v>45937.242268518516</v>
      </c>
      <c r="I7" s="139" t="str">
        <f>IFERROR(VLOOKUP(D7,DB!A:F,6,0),"")</f>
        <v>SCECO</v>
      </c>
      <c r="J7" s="139" t="str">
        <f>IFERROR(VLOOKUP(D7,DB!A:G,7,0),"")</f>
        <v>Dead</v>
      </c>
      <c r="K7" s="146" t="s">
        <v>39069</v>
      </c>
      <c r="L7" s="141" t="str">
        <f>IFERROR(VLOOKUP(D7,DB!A:I,9,0),"")</f>
        <v>Latis</v>
      </c>
    </row>
    <row r="8" spans="1:16" ht="15" customHeight="1">
      <c r="A8" s="139" t="s">
        <v>39060</v>
      </c>
      <c r="B8" s="139" t="str">
        <f>IFERROR(VLOOKUP(D8,DB!A:K,11,0),"")</f>
        <v>R4</v>
      </c>
      <c r="C8" s="140">
        <v>1</v>
      </c>
      <c r="D8" s="141" t="s">
        <v>27578</v>
      </c>
      <c r="E8" s="142" t="s">
        <v>38964</v>
      </c>
      <c r="F8" s="143"/>
      <c r="G8" s="144">
        <f ca="1">IFERROR(NOW()-F8,"")</f>
        <v>45937.408706249997</v>
      </c>
      <c r="H8" s="143">
        <v>45937.175844907404</v>
      </c>
      <c r="I8" s="139" t="str">
        <f>IFERROR(VLOOKUP(D8,DB!A:F,6,0),"")</f>
        <v>SCECO</v>
      </c>
      <c r="J8" s="139" t="str">
        <f>IFERROR(VLOOKUP(D8,DB!A:G,7,0),"")</f>
        <v>Dead</v>
      </c>
      <c r="K8" s="146" t="s">
        <v>39072</v>
      </c>
      <c r="L8" s="141" t="str">
        <f>IFERROR(VLOOKUP(D8,DB!A:I,9,0),"")</f>
        <v>Latis</v>
      </c>
    </row>
    <row r="9" spans="1:16" ht="15" customHeight="1">
      <c r="A9" s="139" t="s">
        <v>39073</v>
      </c>
      <c r="B9" s="139" t="str">
        <f>IFERROR(VLOOKUP(D9,DB!A:K,11,0),"")</f>
        <v>R4</v>
      </c>
      <c r="C9" s="140">
        <v>1</v>
      </c>
      <c r="D9" s="141" t="s">
        <v>36759</v>
      </c>
      <c r="E9" s="142" t="s">
        <v>39047</v>
      </c>
      <c r="F9" s="143">
        <v>45937.32916666667</v>
      </c>
      <c r="G9" s="144">
        <f ca="1">IFERROR(NOW()-F9,"")</f>
        <v>7.9539583326550201E-2</v>
      </c>
      <c r="H9" s="143">
        <v>45937.323738425926</v>
      </c>
      <c r="I9" s="139" t="str">
        <f>IFERROR(VLOOKUP(D9,DB!A:F,6,0),"")</f>
        <v>SCECO</v>
      </c>
      <c r="J9" s="139" t="str">
        <f>IFERROR(VLOOKUP(D9,DB!A:G,7,0),"")</f>
        <v>In progress</v>
      </c>
      <c r="K9" s="146" t="s">
        <v>39069</v>
      </c>
      <c r="L9" s="141" t="str">
        <f>IFERROR(VLOOKUP(D9,DB!A:I,9,0),"")</f>
        <v>Latis</v>
      </c>
    </row>
    <row r="10" spans="1:16" ht="15" customHeight="1">
      <c r="A10" s="139" t="s">
        <v>39074</v>
      </c>
      <c r="B10" s="139" t="str">
        <f>IFERROR(VLOOKUP(D10,DB!A:K,11,0),"")</f>
        <v>R4</v>
      </c>
      <c r="C10" s="140">
        <v>1</v>
      </c>
      <c r="D10" s="141" t="s">
        <v>39075</v>
      </c>
      <c r="E10" s="142" t="s">
        <v>38964</v>
      </c>
      <c r="F10" s="143">
        <v>45937.344965277778</v>
      </c>
      <c r="G10" s="144">
        <f ca="1">IFERROR(NOW()-F10,"")</f>
        <v>6.374097221851116E-2</v>
      </c>
      <c r="H10" s="143">
        <v>45937.338043981479</v>
      </c>
      <c r="I10" s="139" t="str">
        <f>IFERROR(VLOOKUP(D10,DB!A:F,6,0),"")</f>
        <v>SCECO</v>
      </c>
      <c r="J10" s="139" t="str">
        <f>IFERROR(VLOOKUP(D10,DB!A:G,7,0),"")</f>
        <v>In progress</v>
      </c>
      <c r="K10" s="146" t="s">
        <v>39076</v>
      </c>
      <c r="L10" s="141" t="str">
        <f>IFERROR(VLOOKUP(D10,DB!A:I,9,0),"")</f>
        <v>Latis</v>
      </c>
    </row>
    <row r="11" spans="1:16" ht="15" customHeight="1">
      <c r="A11" s="139"/>
      <c r="B11" s="139" t="str">
        <f>IFERROR(VLOOKUP(D11,DB!A:K,11,0),"")</f>
        <v/>
      </c>
      <c r="C11" s="140"/>
      <c r="D11" s="141"/>
      <c r="E11" s="142"/>
      <c r="F11" s="143"/>
      <c r="G11" s="144">
        <f ca="1">IFERROR(NOW()-F11,"")</f>
        <v>45937.408706249997</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45937.408706249997</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45937.408706249997</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45937.408706249997</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45937.408706249997</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45937.408706249997</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45937.408706249997</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45937.408706249997</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45937.408706249997</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45937.408706249997</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45937.408706249997</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45937.408706249997</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45937.408706249997</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45937.408706249997</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45937.408706249997</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45937.408706249997</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45937.408706249997</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45937.408706249997</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45937.408706249997</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45937.408706249997</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45937.408706249997</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45937.408706249997</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45937.408706249997</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45937.408706249997</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45937.408706249997</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45937.408706249997</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45937.408706249997</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45937.408706249997</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45937.408706249997</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45937.408706249997</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45937.408706249997</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45937.408706249997</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45937.408706249997</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45937.408706249997</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45937.408706249997</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45937.408706249997</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45937.408706249997</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45937.408706249997</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45937.408706249997</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45937.408706249997</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45937.408706249997</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45937.408706249997</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45937.408706249997</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45937.408706249997</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45937.408706249997</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45937.408706249997</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45937.408706249997</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45937.408706249997</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45937.408706249997</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45937.408706249997</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45937.408706249997</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45937.408706249997</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45937.408706249997</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45937.408706249997</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45937.408706249997</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45937.408706249997</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45937.408706249997</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45937.408706249997</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45937.408706249997</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45937.408706249997</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45937.408706249997</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45937.408706249997</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45937.408706249997</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45937.408706249997</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45937.408706249997</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45937.408706249997</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45937.408706249997</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45937.408706249997</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45937.408706249997</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45937.408706249997</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45937.408706249997</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45937.408706249997</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45937.408706249997</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45937.408706249997</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45937.408706249997</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45937.408706249997</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45937.408706249997</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45937.408706249997</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45937.408706249997</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45937.408706249997</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45937.408706249997</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45937.408706249997</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45937.408706249997</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45937.408706249997</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45937.408706249997</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45937.408706249997</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45937.408706249997</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45937.408706249997</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45937.408706249997</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45937.408706249997</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45937.408706249997</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45937.408706249997</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45937.408706249997</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45937.408706249997</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45937.408706249997</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45937.408706249997</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45937.408706249997</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45937.408706249997</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45937.408706249997</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45937.408706249997</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45937.408706249997</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45937.408706249997</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45937.408706249997</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45937.408706249997</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45937.408706249997</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45937.408706249997</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45937.408706249997</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45937.408706249997</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45937.408706249997</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45937.408706249997</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45937.408706249997</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45937.408706249997</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45937.408706249997</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45937.408706249997</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45937.408706249997</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45937.408706249997</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45937.408706249997</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45937.408706249997</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45937.408706249997</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45937.408706249997</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45937.408706249997</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45937.408706249997</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45937.408706249997</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45937.408706249997</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45937.408706249997</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45937.408706249997</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45937.408706249997</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45937.408706249997</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45937.408706249997</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45937.408706249997</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45937.408706249997</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45937.408706249997</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45937.408706249997</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45937.408706249997</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45937.408706249997</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45937.408706249997</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45937.408706249997</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45937.408706249997</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45937.408706249997</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45937.408706249997</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45937.408706249997</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45937.408706249997</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45937.408706249997</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45937.408706249997</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45937.408706249997</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45937.408706249997</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45937.408706249997</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45937.408706249997</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45937.408706249997</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45937.408706249997</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45937.408706249997</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45937.408706249997</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45937.408706249997</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45937.408706249997</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45937.408706249997</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45937.408706249997</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45937.408706249997</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45937.408706249997</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45937.408706249997</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45937.408706249997</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45937.408706249997</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45937.408706249997</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45937.408706249997</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45937.408706249997</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45937.408706249997</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45937.408706249997</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45937.408706249997</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45937.408706249997</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45937.408706249997</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45937.408706249997</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45937.408706249997</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45937.408706249997</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45937.408706249997</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45937.408706249997</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45937.408706249997</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45937.408706249997</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45937.408706249997</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45937.408706249997</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45937.408706249997</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45937.408706249997</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45937.408706249997</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45937.408706249997</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45937.408706249997</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45937.408706249997</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45937.408706249997</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45937.408706249997</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45937.408706249997</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45937.408706249997</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45937.408706249997</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45937.408706249997</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45937.408706249997</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45937.408706249997</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45937.408706249997</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45937.408706249997</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45937.408706249997</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45937.408706249997</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45937.408706249997</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45937.408706249997</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45937.408706249997</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45937.408706249997</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45937.408706249997</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45937.408706249997</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45937.408706249997</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45937.408706249997</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45937.408706249997</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45937.408706249997</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45937.408706249997</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45937.408706249997</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45937.408706249997</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45937.408706249997</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45937.408706249997</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45937.408706249997</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45937.408706249997</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45937.408706249997</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45937.408706249997</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45937.408706249997</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45937.408706249997</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45937.408706249997</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45937.408706249997</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45937.408706249997</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45937.408706249997</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45937.408706249997</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45937.408706249997</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45937.408706249997</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45937.408706249997</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45937.408706249997</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45937.408706249997</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45937.408706249997</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45937.408706249997</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45937.408706249997</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45937.408706249997</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45937.408706249997</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45937.408706249997</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45937.408706249997</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45937.408706249997</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45937.408706249997</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45937.408706249997</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45937.408706249997</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45937.408706249997</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45937.408706249997</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45937.408706249997</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45937.408706249997</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45937.408706249997</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45937.408706249997</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45937.408706249997</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45937.408706249997</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45937.408706249997</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45937.408706249997</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45937.408706249997</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45937.408706249997</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45937.408706249997</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45937.408706249997</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45937.408706249997</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45937.408706249997</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45937.408706249997</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45937.408706249997</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45937.408706249997</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45937.408706249997</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45937.408706249997</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45937.408706249997</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45937.408706249997</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45937.408706249997</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45937.408706249997</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45937.408706249997</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45937.408706249997</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45937.408706249997</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45937.408706249997</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45937.408706249997</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45937.408706249997</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45937.408706249997</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45937.408706249997</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45937.408706249997</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45937.408706249997</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45937.408706249997</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45937.408706249997</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45937.408706249997</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45937.408706249997</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45937.408706249997</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45937.408706249997</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45937.408706249997</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45937.408706249997</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45937.408706249997</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45937.408706249997</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45937.408706249997</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45937.408706249997</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45937.408706249997</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45937.408706249997</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45937.408706249997</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45937.408706249997</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45937.408706249997</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45937.408706249997</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45937.408706249997</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45937.408706249997</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45937.408706249997</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45937.408706249997</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45937.408706249997</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45937.408706249997</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45937.408706249997</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45937.408706249997</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45937.408706249997</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45937.408706249997</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45937.408706249997</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45937.408706249997</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45937.408706249997</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45937.408706249997</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45937.408706249997</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45937.408706249997</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45937.408706249997</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45937.408706249997</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45937.408706249997</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45937.408706249997</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45937.408706249997</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45937.408706249997</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45937.408706249997</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45937.408706249997</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45937.408706249997</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45937.408706249997</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45937.408706249997</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45937.408706249997</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45937.408706249997</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45937.408706249997</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45937.408706249997</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45937.408706249997</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45937.408706249997</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45937.408706249997</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45937.408706249997</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45937.408706249997</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45937.408706249997</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45937.408706249997</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45937.408706249997</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45937.408706249997</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45937.408706249997</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45937.408706249997</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45937.408706249997</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45937.408706249997</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45937.408706249997</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45937.408706249997</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45937.408706249997</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45937.408706249997</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45937.408706249997</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45937.408706249997</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45937.408706249997</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45937.408706249997</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45937.408706249997</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45937.408706249997</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45937.408706249997</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45937.408706249997</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45937.408706249997</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45937.408706249997</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45937.408706249997</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45937.408706249997</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45937.408706249997</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45937.408706249997</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45937.408706249997</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45937.408706249997</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45937.408706249997</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45937.408706249997</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45937.408706249997</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45937.408706249997</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45937.408706249997</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45937.408706249997</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45937.408706249997</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45937.408706249997</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45937.408706249997</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45937.408706249997</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45937.408706249997</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45937.408706249997</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45937.408706249997</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45937.408706249997</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45937.408706249997</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45937.408706249997</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45937.408706249997</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45937.408706249997</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45937.408706249997</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45937.408706249997</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45937.408706249997</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45937.408706249997</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45937.408706249997</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45937.408706249997</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45937.408706249997</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45937.408706249997</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45937.408706249997</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45937.408706249997</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45937.408706249997</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45937.408706249997</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45937.408706249997</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45937.408706249997</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45937.408706249997</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45937.408706249997</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45937.408706249997</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45937.408706249997</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45937.408706249997</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45937.408706249997</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45937.408706249997</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45937.408706249997</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45937.408706249997</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45937.408706249997</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45937.408706249997</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45937.408706249997</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45937.408706249997</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45937.408706249997</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45937.408706249997</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45937.408706249997</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45937.408706249997</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45937.408706249997</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45937.408706249997</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45937.408706249997</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45937.408706249997</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45937.408706249997</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45937.408706249997</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45937.408706249997</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45937.408706249997</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45937.408706249997</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45937.408706249997</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45937.408706249997</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45937.408706249997</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45937.408706249997</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45937.408706249997</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45937.408706249997</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45937.408706249997</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45937.408706249997</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45937.408706249997</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45937.408706249997</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45937.408706249997</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45937.408706249997</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45937.408706249997</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45937.408706249997</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45937.408706249997</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45937.408706249997</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45937.408706249997</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45937.408706249997</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45937.408706249997</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45937.408706249997</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45937.408706249997</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45937.408706249997</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45937.408706249997</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45937.408706249997</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45937.408706249997</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45937.408706249997</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45937.408706249997</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45937.408706249997</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45937.408706249997</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45937.408706249997</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45937.408706249997</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45937.408706249997</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45937.408706249997</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45937.408706249997</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45937.408706249997</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45937.408706249997</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45937.408706249997</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45937.408706249997</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45937.408706249997</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45937.408706249997</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45937.408706249997</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45937.408706249997</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45937.408706249997</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45937.408706249997</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45937.408706249997</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45937.408706249997</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45937.408706249997</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45937.408706249997</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45937.408706249997</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45937.408706249997</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45937.408706249997</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45937.408706249997</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45937.408706249997</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45937.408706249997</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45937.408706249997</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45937.408706249997</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45937.408706249997</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45937.408706249997</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45937.408706249997</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45937.408706249997</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45937.408706249997</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45937.408706249997</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39077</v>
      </c>
      <c r="B2" s="37" t="str">
        <f>IFERROR(VLOOKUP(D2,DB!A:K,11,0),"")</f>
        <v>R5</v>
      </c>
      <c r="C2" s="37">
        <v>3</v>
      </c>
      <c r="D2" s="37" t="s">
        <v>36000</v>
      </c>
      <c r="E2" s="37" t="s">
        <v>38964</v>
      </c>
      <c r="F2" s="38">
        <v>45891.832060185188</v>
      </c>
      <c r="G2" s="39">
        <f t="shared" ref="G2" ca="1" si="0">IFERROR(NOW()-F2,"-")</f>
        <v>45.576646064808301</v>
      </c>
      <c r="H2" s="38">
        <v>45891.790393518517</v>
      </c>
      <c r="I2" s="37" t="str">
        <f>IFERROR(VLOOKUP(D2,DB!A:F,6,0),"")</f>
        <v>Generator-SG</v>
      </c>
      <c r="J2" s="37" t="str">
        <f>IFERROR(VLOOKUP(D2,DB!A:G,7,0),"")</f>
        <v>Vandalized</v>
      </c>
      <c r="K2" s="37" t="s">
        <v>39078</v>
      </c>
      <c r="L2" s="37" t="str">
        <f>IFERROR(VLOOKUP(D2,DB!A:I,9,0),"")</f>
        <v>Latis</v>
      </c>
      <c r="M2" s="135"/>
    </row>
    <row r="3" spans="1:13" ht="30.75">
      <c r="A3" s="37" t="s">
        <v>39079</v>
      </c>
      <c r="B3" s="37" t="str">
        <f>IFERROR(VLOOKUP(D3,DB!A:K,11,0),"")</f>
        <v>R5</v>
      </c>
      <c r="C3" s="37">
        <v>1</v>
      </c>
      <c r="D3" s="37" t="s">
        <v>31295</v>
      </c>
      <c r="E3" s="37" t="s">
        <v>39047</v>
      </c>
      <c r="F3" s="38">
        <v>45926.188877314817</v>
      </c>
      <c r="G3" s="39">
        <f ca="1">IFERROR(NOW()-F3,"-")</f>
        <v>11.219828935179976</v>
      </c>
      <c r="H3" s="38">
        <v>45926.158159722225</v>
      </c>
      <c r="I3" s="37" t="str">
        <f>IFERROR(VLOOKUP(D3,DB!A:F,6,0),"")</f>
        <v>SCECO</v>
      </c>
      <c r="J3" s="37" t="str">
        <f>IFERROR(VLOOKUP(D3,DB!A:G,7,0),"")</f>
        <v>Good</v>
      </c>
      <c r="K3" s="37" t="s">
        <v>39080</v>
      </c>
      <c r="L3" s="37" t="str">
        <f>IFERROR(VLOOKUP(D3,DB!A:I,9,0),"")</f>
        <v>Latis</v>
      </c>
      <c r="M3" s="135"/>
    </row>
    <row r="4" spans="1:13" ht="30.75">
      <c r="A4" s="37" t="s">
        <v>39081</v>
      </c>
      <c r="B4" s="37" t="str">
        <f>IFERROR(VLOOKUP(D4,DB!A:K,11,0),"")</f>
        <v>R5</v>
      </c>
      <c r="C4" s="37">
        <v>2</v>
      </c>
      <c r="D4" s="37" t="s">
        <v>38172</v>
      </c>
      <c r="E4" s="37" t="s">
        <v>39082</v>
      </c>
      <c r="F4" s="38">
        <v>45937.370706018519</v>
      </c>
      <c r="G4" s="39">
        <f ca="1">IFERROR(NOW()-F4,"-")</f>
        <v>3.8000231477781199E-2</v>
      </c>
      <c r="H4" s="38">
        <v>45937.361354166664</v>
      </c>
      <c r="I4" s="37" t="str">
        <f>IFERROR(VLOOKUP(D4,DB!A:F,6,0),"")</f>
        <v>SCECO</v>
      </c>
      <c r="J4" s="37" t="str">
        <f>IFERROR(VLOOKUP(D4,DB!A:G,7,0),"")</f>
        <v>Haj Removal</v>
      </c>
      <c r="K4" s="37" t="s">
        <v>39083</v>
      </c>
      <c r="L4" s="37" t="str">
        <f>IFERROR(VLOOKUP(D4,DB!A:I,9,0),"")</f>
        <v>Latis</v>
      </c>
      <c r="M4" s="135"/>
    </row>
    <row r="5" spans="1:13" ht="30.75">
      <c r="A5" s="37" t="s">
        <v>39081</v>
      </c>
      <c r="B5" s="37" t="str">
        <f>IFERROR(VLOOKUP(D5,DB!A:K,11,0),"")</f>
        <v>R5</v>
      </c>
      <c r="C5" s="37">
        <v>1</v>
      </c>
      <c r="D5" s="37" t="s">
        <v>38307</v>
      </c>
      <c r="E5" s="37" t="s">
        <v>39082</v>
      </c>
      <c r="F5" s="38">
        <v>45937.370706018519</v>
      </c>
      <c r="G5" s="39">
        <f ca="1">IFERROR(NOW()-F5,"-")</f>
        <v>3.8000231477781199E-2</v>
      </c>
      <c r="H5" s="38">
        <v>45937.361354166664</v>
      </c>
      <c r="I5" s="37" t="str">
        <f>IFERROR(VLOOKUP(D5,DB!A:F,6,0),"")</f>
        <v>SCECO</v>
      </c>
      <c r="J5" s="37" t="str">
        <f>IFERROR(VLOOKUP(D5,DB!A:G,7,0),"")</f>
        <v>Haj Removal</v>
      </c>
      <c r="K5" s="37" t="s">
        <v>39059</v>
      </c>
      <c r="L5" s="37" t="str">
        <f>IFERROR(VLOOKUP(D5,DB!A:I,9,0),"")</f>
        <v>Latis</v>
      </c>
      <c r="M5" s="135"/>
    </row>
    <row r="6" spans="1:13" ht="15">
      <c r="A6" s="37"/>
      <c r="B6" s="37" t="str">
        <f>IFERROR(VLOOKUP(D6,DB!A:K,11,0),"")</f>
        <v/>
      </c>
      <c r="C6" s="37"/>
      <c r="D6" s="37"/>
      <c r="E6" s="37"/>
      <c r="F6" s="38"/>
      <c r="G6" s="39">
        <f ca="1">IFERROR(NOW()-F6,"-")</f>
        <v>45937.408706249997</v>
      </c>
      <c r="H6" s="38"/>
      <c r="I6" s="37" t="str">
        <f>IFERROR(VLOOKUP(D6,DB!A:F,6,0),"")</f>
        <v/>
      </c>
      <c r="J6" s="37" t="str">
        <f>IFERROR(VLOOKUP(D6,DB!A:G,7,0),"")</f>
        <v/>
      </c>
      <c r="K6" s="37"/>
      <c r="L6" s="37" t="str">
        <f>IFERROR(VLOOKUP(D6,DB!A:I,9,0),"")</f>
        <v/>
      </c>
      <c r="M6" s="135"/>
    </row>
    <row r="7" spans="1:13" ht="15">
      <c r="A7" s="37"/>
      <c r="B7" s="37" t="str">
        <f>IFERROR(VLOOKUP(D7,DB!A:K,11,0),"")</f>
        <v/>
      </c>
      <c r="C7" s="37"/>
      <c r="D7" s="37"/>
      <c r="E7" s="37"/>
      <c r="F7" s="38"/>
      <c r="G7" s="39">
        <f ca="1">IFERROR(NOW()-F7,"-")</f>
        <v>45937.408706249997</v>
      </c>
      <c r="H7" s="38"/>
      <c r="I7" s="37" t="str">
        <f>IFERROR(VLOOKUP(D7,DB!A:F,6,0),"")</f>
        <v/>
      </c>
      <c r="J7" s="37" t="str">
        <f>IFERROR(VLOOKUP(D7,DB!A:G,7,0),"")</f>
        <v/>
      </c>
      <c r="K7" s="37"/>
      <c r="L7" s="37" t="str">
        <f>IFERROR(VLOOKUP(D7,DB!A:I,9,0),"")</f>
        <v/>
      </c>
      <c r="M7" s="135"/>
    </row>
    <row r="8" spans="1:13" ht="15">
      <c r="A8" s="37"/>
      <c r="B8" s="37" t="str">
        <f>IFERROR(VLOOKUP(D8,DB!A:K,11,0),"")</f>
        <v/>
      </c>
      <c r="C8" s="37"/>
      <c r="D8"/>
      <c r="E8" s="37"/>
      <c r="F8" s="38"/>
      <c r="G8" s="39">
        <f ca="1">IFERROR(NOW()-F8,"-")</f>
        <v>45937.408706249997</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45937.408706249997</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45937.408706249997</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45937.408706249997</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45937.408706249997</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45937.408706249997</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45937.408706249997</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45937.408706249997</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45937.408706249997</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45937.408706249997</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45937.408706249997</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45937.408706249997</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45937.408706249997</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45937.408706249997</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45937.408706249997</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45937.408706249997</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45937.408706249997</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45937.408706249997</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45937.408706249997</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45937.408706249997</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45937.408706249997</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45937.408706249997</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45937.408706249997</v>
      </c>
      <c r="H30" s="38"/>
      <c r="I30" s="37" t="str">
        <f>IFERROR(VLOOKUP(D30,DB!A:F,6,0),"")</f>
        <v/>
      </c>
      <c r="J30" s="37" t="str">
        <f>IFERROR(VLOOKUP(D30,DB!A:G,7,0),"")</f>
        <v/>
      </c>
      <c r="K30" s="37"/>
      <c r="L30" s="37" t="str">
        <f>IFERROR(VLOOKUP(D30,DB!A:I,9,0),"")</f>
        <v/>
      </c>
      <c r="M30" s="135"/>
    </row>
    <row r="31" spans="1:13" ht="15">
      <c r="A31" s="91"/>
      <c r="B31" s="91" t="str">
        <f>IFERROR(VLOOKUP(D31,DB!A:K,11,0),"")</f>
        <v/>
      </c>
      <c r="C31" s="91"/>
      <c r="D31" s="91"/>
      <c r="E31" s="91"/>
      <c r="F31" s="133"/>
      <c r="G31" s="134">
        <f ca="1">IFERROR(NOW()-F31,"-")</f>
        <v>45937.408706249997</v>
      </c>
      <c r="H31" s="133"/>
      <c r="I31" s="91" t="str">
        <f>IFERROR(VLOOKUP(D31,DB!A:F,6,0),"")</f>
        <v/>
      </c>
      <c r="J31" s="91" t="str">
        <f>IFERROR(VLOOKUP(D31,DB!A:G,7,0),"")</f>
        <v/>
      </c>
      <c r="K31" s="91"/>
      <c r="L31" s="91" t="str">
        <f>IFERROR(VLOOKUP(D31,DB!A:I,9,0),"")</f>
        <v/>
      </c>
      <c r="M31" s="135"/>
    </row>
    <row r="32" spans="1:13" ht="15">
      <c r="A32" s="91"/>
      <c r="B32" s="91" t="str">
        <f>IFERROR(VLOOKUP(D32,DB!A:K,11,0),"")</f>
        <v/>
      </c>
      <c r="C32" s="91"/>
      <c r="D32" s="91"/>
      <c r="E32" s="91"/>
      <c r="F32" s="133"/>
      <c r="G32" s="134">
        <f ca="1">IFERROR(NOW()-F32,"-")</f>
        <v>45937.408706249997</v>
      </c>
      <c r="H32" s="133"/>
      <c r="I32" s="91" t="str">
        <f>IFERROR(VLOOKUP(D32,DB!A:F,6,0),"")</f>
        <v/>
      </c>
      <c r="J32" s="91" t="str">
        <f>IFERROR(VLOOKUP(D32,DB!A:G,7,0),"")</f>
        <v/>
      </c>
      <c r="K32" s="91"/>
      <c r="L32" s="91" t="str">
        <f>IFERROR(VLOOKUP(D32,DB!A:I,9,0),"")</f>
        <v/>
      </c>
    </row>
    <row r="33" spans="1:12" ht="15">
      <c r="A33" s="37"/>
      <c r="B33" s="37" t="str">
        <f>IFERROR(VLOOKUP(D33,DB!A:K,11,0),"")</f>
        <v/>
      </c>
      <c r="C33" s="37"/>
      <c r="D33" s="37"/>
      <c r="E33" s="37"/>
      <c r="F33" s="38"/>
      <c r="G33" s="39">
        <f ca="1">IFERROR(NOW()-F33,"-")</f>
        <v>45937.408706249997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45937.408706249997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45937.408706249997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45937.408706249997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45937.408706249997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45937.408706249997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45937.408706249997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45937.408706249997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45937.408706249997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45937.408706249997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45937.408706249997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45937.408706249997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45937.408706249997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45937.408706249997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45937.408706249997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45937.408706249997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45937.408706249997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45937.408706249997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45937.408706249997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45937.408706249997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45937.408706249997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45937.408706249997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45937.408706249997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45937.408706249997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45937.408706249997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45937.408706249997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45937.408706249997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45937.408706249997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45937.408706249997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45937.408706249997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45937.408706249997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45937.408706249997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45937.408706249997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45937.408706249997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45937.408706249997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45937.408706249997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45937.408706249997</v>
      </c>
      <c r="H69" s="38"/>
      <c r="I69" s="37" t="str">
        <f>IFERROR(VLOOKUP(D69,DB!A:F,6,0),"")</f>
        <v/>
      </c>
      <c r="J69" s="37" t="str">
        <f>IFERROR(VLOOKUP(D69,DB!A:G,7,0),"")</f>
        <v/>
      </c>
      <c r="K69" s="37"/>
      <c r="L69" s="37" t="str">
        <f>IFERROR(VLOOKUP(D69,DB!A:I,9,0),"")</f>
        <v/>
      </c>
    </row>
    <row r="70" spans="1:12" ht="15">
      <c r="A70" s="91"/>
      <c r="B70" s="91" t="str">
        <f>IFERROR(VLOOKUP(D70,DB!A:K,11,0),"")</f>
        <v/>
      </c>
      <c r="C70" s="91"/>
      <c r="D70" s="91"/>
      <c r="E70" s="91"/>
      <c r="F70" s="133"/>
      <c r="G70" s="134">
        <f ca="1">IFERROR(NOW()-F70,"-")</f>
        <v>45937.408706249997</v>
      </c>
      <c r="H70" s="133"/>
      <c r="I70" s="91" t="str">
        <f>IFERROR(VLOOKUP(D70,DB!A:F,6,0),"")</f>
        <v/>
      </c>
      <c r="J70" s="91" t="str">
        <f>IFERROR(VLOOKUP(D70,DB!A:G,7,0),"")</f>
        <v/>
      </c>
      <c r="K70" s="91"/>
      <c r="L70" s="91" t="str">
        <f>IFERROR(VLOOKUP(D70,DB!A:I,9,0),"")</f>
        <v/>
      </c>
    </row>
    <row r="71" spans="1:12" ht="15">
      <c r="A71" s="37"/>
      <c r="B71" s="37" t="str">
        <f>IFERROR(VLOOKUP(D71,DB!A:K,11,0),"")</f>
        <v/>
      </c>
      <c r="C71" s="37"/>
      <c r="D71" s="37"/>
      <c r="E71" s="37"/>
      <c r="F71" s="38"/>
      <c r="G71" s="39">
        <f ca="1">IFERROR(NOW()-F71,"-")</f>
        <v>45937.408706249997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45937.408706249997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45937.408706249997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45937.408706249997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45937.408706249997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45937.408706249997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45937.408706249997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45937.408706249997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45937.408706249997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45937.408706249997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45937.408706249997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45937.408706249997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45937.408706249997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45937.408706249997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45937.408706249997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45937.408706249997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45937.408706249997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45937.408706249997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45937.408706249997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45937.408706249997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45937.408706249997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45937.408706249997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45937.408706249997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45937.408706249997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45937.408706249997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45937.408706249997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45937.408706249997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45937.408706249997</v>
      </c>
      <c r="H98" s="38"/>
      <c r="I98" s="37" t="str">
        <f>IFERROR(VLOOKUP(D98,DB!A:F,6,0),"")</f>
        <v/>
      </c>
      <c r="J98" s="37" t="str">
        <f>IFERROR(VLOOKUP(D98,DB!A:G,7,0),"")</f>
        <v/>
      </c>
      <c r="K98" s="37"/>
      <c r="L98" s="37" t="str">
        <f>IFERROR(VLOOKUP(D98,DB!A:I,9,0),"")</f>
        <v/>
      </c>
    </row>
    <row r="99" spans="1:12" ht="15">
      <c r="A99" s="91"/>
      <c r="B99" s="91" t="str">
        <f>IFERROR(VLOOKUP(D99,DB!A:K,11,0),"")</f>
        <v/>
      </c>
      <c r="C99" s="91"/>
      <c r="D99" s="91"/>
      <c r="E99" s="91"/>
      <c r="F99" s="133"/>
      <c r="G99" s="134">
        <f ca="1">IFERROR(NOW()-F99,"-")</f>
        <v>45937.408706249997</v>
      </c>
      <c r="H99" s="133"/>
      <c r="I99" s="91" t="str">
        <f>IFERROR(VLOOKUP(D99,DB!A:F,6,0),"")</f>
        <v/>
      </c>
      <c r="J99" s="91" t="str">
        <f>IFERROR(VLOOKUP(D99,DB!A:G,7,0),"")</f>
        <v/>
      </c>
      <c r="K99" s="91"/>
      <c r="L99" s="91" t="str">
        <f>IFERROR(VLOOKUP(D99,DB!A:I,9,0),"")</f>
        <v/>
      </c>
    </row>
    <row r="100" spans="1:12" ht="15">
      <c r="A100" s="37"/>
      <c r="B100" s="37" t="str">
        <f>IFERROR(VLOOKUP(D100,DB!A:K,11,0),"")</f>
        <v/>
      </c>
      <c r="C100" s="37"/>
      <c r="D100" s="37"/>
      <c r="E100" s="37"/>
      <c r="F100" s="38"/>
      <c r="G100" s="39">
        <f ca="1">IFERROR(NOW()-F100,"-")</f>
        <v>45937.408706249997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45937.408706249997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45937.408706249997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45937.408706249997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45937.408706249997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45937.408706249997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45937.408706249997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45937.408706249997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45937.408706249997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45937.408706249997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45937.408706249997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45937.408706249997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45937.408706249997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45937.408706249997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45937.408706249997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45937.408706249997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45937.408706249997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45937.408706249997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45937.408706249997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45937.408706249997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45937.408706249997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45937.408706249997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45937.408706249997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45937.408706249997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45937.408706249997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45937.408706249997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45937.408706249997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45937.408706249997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45937.408706249997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45937.408706249997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45937.408706249997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45937.408706249997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45937.408706249997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45937.408706249997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45937.408706249997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45937.408706249997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45937.408706249997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45937.408706249997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45937.408706249997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45937.408706249997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45937.408706249997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45937.408706249997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45937.408706249997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45937.408706249997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45937.408706249997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45937.408706249997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45937.408706249997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45937.408706249997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45937.408706249997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45937.408706249997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45937.408706249997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45937.408706249997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45937.408706249997</v>
      </c>
      <c r="H152" s="38"/>
      <c r="I152" s="37" t="str">
        <f>IFERROR(VLOOKUP(D152,DB!A:F,6,0),"")</f>
        <v/>
      </c>
      <c r="J152" s="37" t="str">
        <f>IFERROR(VLOOKUP(D152,DB!A:G,7,0),"")</f>
        <v/>
      </c>
      <c r="K152" s="37"/>
      <c r="L152" s="37" t="str">
        <f>IFERROR(VLOOKUP(D152,DB!A:I,9,0),"")</f>
        <v/>
      </c>
    </row>
    <row r="153" spans="1:12" ht="15">
      <c r="A153" s="91"/>
      <c r="B153" s="91" t="str">
        <f>IFERROR(VLOOKUP(D153,DB!A:K,11,0),"")</f>
        <v/>
      </c>
      <c r="C153" s="91"/>
      <c r="D153" s="91"/>
      <c r="E153" s="91"/>
      <c r="F153" s="133"/>
      <c r="G153" s="134">
        <f ca="1">IFERROR(NOW()-F153,"-")</f>
        <v>45937.408706249997</v>
      </c>
      <c r="H153" s="133"/>
      <c r="I153" s="91" t="str">
        <f>IFERROR(VLOOKUP(D153,DB!A:F,6,0),"")</f>
        <v/>
      </c>
      <c r="J153" s="91" t="str">
        <f>IFERROR(VLOOKUP(D153,DB!A:G,7,0),"")</f>
        <v/>
      </c>
      <c r="K153" s="91"/>
      <c r="L153" s="91" t="str">
        <f>IFERROR(VLOOKUP(D153,DB!A:I,9,0),"")</f>
        <v/>
      </c>
    </row>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3" ht="15"/>
    <row r="484" ht="15"/>
    <row r="485"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3" ht="15"/>
    <row r="804" ht="15"/>
    <row r="805" ht="15"/>
    <row r="806" ht="15"/>
    <row r="807" ht="15"/>
    <row r="808" ht="15"/>
    <row r="812" ht="15"/>
    <row r="813" ht="15"/>
    <row r="823" ht="15"/>
    <row r="828" ht="15"/>
    <row r="839" ht="15"/>
    <row r="840" ht="15"/>
    <row r="847" ht="15"/>
    <row r="848" ht="15"/>
    <row r="852" ht="15"/>
    <row r="853" ht="15"/>
    <row r="854" ht="15"/>
    <row r="861" ht="15"/>
    <row r="862" ht="15"/>
    <row r="863" ht="15"/>
    <row r="864" ht="15"/>
    <row r="866" ht="15"/>
    <row r="867" ht="15"/>
    <row r="868" ht="15"/>
    <row r="871" ht="15"/>
    <row r="872" ht="15"/>
    <row r="873" ht="15"/>
    <row r="874" ht="15"/>
    <row r="876" ht="15"/>
    <row r="877" ht="15"/>
    <row r="878" ht="15"/>
    <row r="879" ht="15"/>
    <row r="880" ht="15"/>
    <row r="881" ht="15"/>
    <row r="883" ht="15"/>
    <row r="884" ht="15"/>
    <row r="886" ht="15"/>
    <row r="887" ht="15"/>
    <row r="889" ht="15"/>
    <row r="890" ht="15"/>
    <row r="891" ht="15"/>
    <row r="893" ht="15"/>
    <row r="894" ht="15"/>
    <row r="895" ht="15"/>
    <row r="896" ht="15"/>
    <row r="897" ht="15"/>
    <row r="901" ht="15"/>
    <row r="902" ht="15"/>
    <row r="903" ht="15"/>
    <row r="904" ht="15"/>
    <row r="907" ht="15"/>
    <row r="908" ht="15"/>
    <row r="911" ht="15"/>
    <row r="952" ht="15"/>
    <row r="953" ht="15"/>
    <row r="956" ht="15"/>
    <row r="957" ht="15"/>
    <row r="964" ht="15"/>
    <row r="965" ht="15"/>
    <row r="968" ht="15"/>
    <row r="970" ht="15"/>
    <row r="972" ht="15"/>
    <row r="973" ht="15"/>
    <row r="974" ht="15"/>
    <row r="977" ht="15"/>
    <row r="978" ht="15"/>
    <row r="980" ht="15"/>
    <row r="983" ht="15"/>
    <row r="984" ht="15"/>
    <row r="986" ht="15"/>
    <row r="987" ht="15"/>
    <row r="988" ht="15"/>
    <row r="989" ht="15"/>
    <row r="990" ht="15"/>
    <row r="993" ht="15"/>
    <row r="994" ht="15"/>
    <row r="995" ht="15"/>
    <row r="996" ht="15"/>
    <row r="997" ht="15"/>
    <row r="998" ht="15"/>
    <row r="1000" ht="15"/>
    <row r="1002" ht="15"/>
    <row r="1004" ht="15"/>
    <row r="1005" ht="15"/>
    <row r="1006" ht="15"/>
    <row r="1008" ht="15"/>
    <row r="1009" ht="15"/>
    <row r="1010" ht="15"/>
    <row r="1011" ht="15"/>
    <row r="1012" ht="15"/>
    <row r="1013" ht="15"/>
    <row r="1014" ht="15"/>
    <row r="1016" ht="15"/>
    <row r="1017" ht="15"/>
    <row r="1018" ht="15"/>
    <row r="1023" ht="15"/>
    <row r="1024" ht="15"/>
    <row r="1028" ht="15"/>
    <row r="1029" ht="15"/>
    <row r="1030" ht="15"/>
    <row r="1033" ht="15"/>
    <row r="1035" ht="15"/>
    <row r="1039" ht="15"/>
    <row r="1043" ht="15"/>
    <row r="1049" ht="15"/>
    <row r="1050" ht="15"/>
    <row r="1052" ht="15"/>
    <row r="1053" ht="15"/>
    <row r="1055" ht="15"/>
    <row r="1058" ht="15"/>
    <row r="1059" ht="15"/>
    <row r="1061" ht="15"/>
    <row r="1063" ht="15"/>
    <row r="1065" ht="15"/>
    <row r="1067" ht="15"/>
    <row r="1068" ht="15"/>
    <row r="1069" ht="15"/>
    <row r="1071" ht="15"/>
    <row r="1072" ht="15"/>
    <row r="1073" ht="15"/>
    <row r="1074" ht="15"/>
    <row r="1077" ht="15"/>
    <row r="1251" ht="15"/>
    <row r="1252" ht="15"/>
    <row r="1262" ht="15"/>
    <row r="1263" ht="15"/>
    <row r="1264" ht="15"/>
    <row r="1270" ht="15"/>
    <row r="1271" ht="15"/>
    <row r="1272" ht="15"/>
    <row r="1273" ht="15"/>
    <row r="1275" ht="15"/>
    <row r="1278" ht="15"/>
    <row r="1279" ht="15"/>
    <row r="1280" ht="15"/>
    <row r="1281" ht="15"/>
    <row r="1283" ht="15"/>
    <row r="1284" ht="15"/>
    <row r="1286" ht="15"/>
    <row r="1287" ht="15"/>
    <row r="1288" ht="15"/>
    <row r="1289" ht="15"/>
    <row r="1291" ht="15"/>
    <row r="1292" ht="15"/>
    <row r="1293" ht="15"/>
    <row r="1296" ht="15"/>
    <row r="1297" ht="15"/>
    <row r="1300" ht="15"/>
    <row r="1301" ht="15"/>
    <row r="1302" ht="15"/>
    <row r="1303" ht="15"/>
    <row r="1304" ht="15"/>
    <row r="1305" ht="15"/>
    <row r="1306" ht="15"/>
    <row r="1307" ht="15"/>
    <row r="1309" ht="15"/>
    <row r="1311" ht="15"/>
    <row r="1312" ht="15"/>
    <row r="1313" ht="15"/>
    <row r="1316" ht="15"/>
    <row r="1326" ht="15"/>
    <row r="1329" ht="15"/>
    <row r="1330" ht="15"/>
    <row r="1334" ht="15"/>
    <row r="1338" ht="15"/>
    <row r="1341" ht="15"/>
    <row r="1343" ht="15"/>
    <row r="1344" ht="15"/>
    <row r="1347" ht="15"/>
    <row r="1349" ht="15"/>
    <row r="1352" ht="15"/>
    <row r="1353" ht="15"/>
    <row r="1354" ht="15"/>
    <row r="1356" ht="15"/>
    <row r="1358" ht="15"/>
    <row r="1359" ht="15"/>
    <row r="1360" ht="15"/>
    <row r="1364" ht="15"/>
    <row r="1365" ht="15"/>
    <row r="1366"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39084</v>
      </c>
      <c r="B2" s="119" t="s">
        <v>5398</v>
      </c>
      <c r="C2" s="136">
        <v>1</v>
      </c>
      <c r="D2" s="119" t="s">
        <v>34463</v>
      </c>
      <c r="E2" s="136" t="s">
        <v>39085</v>
      </c>
      <c r="F2" s="137">
        <v>45926.772847222222</v>
      </c>
      <c r="G2" s="88">
        <f ca="1">IFERROR(NOW()-F2,"-")</f>
        <v>10.635859027774131</v>
      </c>
      <c r="H2" s="138">
        <v>45927.449074074102</v>
      </c>
      <c r="I2" s="119" t="str">
        <f>IFERROR(VLOOKUP(D2,DB!A:F,6,0),"")</f>
        <v>SCECO</v>
      </c>
      <c r="J2" s="119" t="str">
        <f>IFERROR(VLOOKUP(D2,DB!A:G,7,0),"")</f>
        <v>Weak</v>
      </c>
      <c r="K2" s="136" t="s">
        <v>39086</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45937.408706249997</v>
      </c>
      <c r="H3" s="138">
        <v>45927.987534722219</v>
      </c>
      <c r="I3" s="119" t="str">
        <f>IFERROR(VLOOKUP(D3,DB!A:F,6,0),"")</f>
        <v>SCECO</v>
      </c>
      <c r="J3" s="119" t="str">
        <f>IFERROR(VLOOKUP(D3,DB!A:G,7,0),"")</f>
        <v>Vandalized</v>
      </c>
      <c r="K3" s="136" t="s">
        <v>39087</v>
      </c>
      <c r="L3" s="125" t="str">
        <f>IFERROR(VLOOKUP(D3,DB!A:I,9,0),"")</f>
        <v>Latis</v>
      </c>
    </row>
    <row r="4" spans="1:16383" ht="31.5" customHeight="1">
      <c r="A4" s="136" t="s">
        <v>39088</v>
      </c>
      <c r="B4" s="119" t="s">
        <v>5398</v>
      </c>
      <c r="C4" s="136">
        <v>1</v>
      </c>
      <c r="D4" s="119" t="s">
        <v>32861</v>
      </c>
      <c r="E4" s="136" t="s">
        <v>39085</v>
      </c>
      <c r="F4" s="137">
        <v>45933.880972222221</v>
      </c>
      <c r="G4" s="88">
        <f ca="1">IFERROR(NOW()-F4,"-")</f>
        <v>3.5277340277752955</v>
      </c>
      <c r="H4" s="138">
        <v>45929.455266203702</v>
      </c>
      <c r="I4" s="119" t="str">
        <f>IFERROR(VLOOKUP(D4,DB!A:F,6,0),"")</f>
        <v>SCECO</v>
      </c>
      <c r="J4" s="119" t="str">
        <f>IFERROR(VLOOKUP(D4,DB!A:G,7,0),"")</f>
        <v>In progress</v>
      </c>
      <c r="K4" s="136" t="s">
        <v>39086</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39089</v>
      </c>
      <c r="B5" s="119" t="s">
        <v>5398</v>
      </c>
      <c r="C5" s="136">
        <v>1</v>
      </c>
      <c r="D5" s="119" t="s">
        <v>33408</v>
      </c>
      <c r="E5" s="136" t="s">
        <v>38964</v>
      </c>
      <c r="F5" s="137">
        <v>45934.942245370374</v>
      </c>
      <c r="G5" s="88">
        <f ca="1">IFERROR(NOW()-F5,"-")</f>
        <v>2.4664608796229004</v>
      </c>
      <c r="H5" s="138">
        <v>45934.470231481479</v>
      </c>
      <c r="I5" s="119" t="str">
        <f>IFERROR(VLOOKUP(D5,DB!A:F,6,0),"")</f>
        <v>SCECO</v>
      </c>
      <c r="J5" s="119" t="str">
        <f>IFERROR(VLOOKUP(D5,DB!A:G,7,0),"")</f>
        <v>Dead</v>
      </c>
      <c r="K5" s="136" t="s">
        <v>39086</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39090</v>
      </c>
      <c r="B6" s="119" t="str">
        <f>IFERROR(VLOOKUP(D6,DB!A:K,11,0),"")</f>
        <v>R6</v>
      </c>
      <c r="C6" s="121">
        <v>1</v>
      </c>
      <c r="D6" s="119" t="s">
        <v>33009</v>
      </c>
      <c r="E6" s="122" t="s">
        <v>38964</v>
      </c>
      <c r="F6" s="123">
        <v>45937.073495370372</v>
      </c>
      <c r="G6" s="88">
        <f ca="1">IFERROR(NOW()-F6,"-")</f>
        <v>0.33521087962435558</v>
      </c>
      <c r="H6" s="123">
        <v>45937.053842592592</v>
      </c>
      <c r="I6" s="119" t="str">
        <f>IFERROR(VLOOKUP(D6,DB!A:F,6,0),"")</f>
        <v>SCECO</v>
      </c>
      <c r="J6" s="119" t="str">
        <f>IFERROR(VLOOKUP(D6,DB!A:G,7,0),"")</f>
        <v>Dead+No BB Design</v>
      </c>
      <c r="K6" s="124" t="s">
        <v>39091</v>
      </c>
      <c r="L6" s="125" t="str">
        <f>IFERROR(VLOOKUP(D6,DB!A:I,9,0),"")</f>
        <v>Latis</v>
      </c>
    </row>
    <row r="7" spans="1:16383" ht="31.5" customHeight="1">
      <c r="A7" s="136" t="s">
        <v>39092</v>
      </c>
      <c r="B7" s="119" t="str">
        <f>IFERROR(VLOOKUP(D7,DB!A:K,11,0),"")</f>
        <v>R6</v>
      </c>
      <c r="C7" s="121">
        <v>2</v>
      </c>
      <c r="D7" s="161" t="s">
        <v>32516</v>
      </c>
      <c r="E7" s="122" t="s">
        <v>39047</v>
      </c>
      <c r="F7" s="123">
        <v>45937.351446759261</v>
      </c>
      <c r="G7" s="88">
        <f ca="1">IFERROR(NOW()-F7,"-")</f>
        <v>5.7259490735305008E-2</v>
      </c>
      <c r="H7" s="123">
        <v>45937.340462962966</v>
      </c>
      <c r="I7" s="119" t="str">
        <f>IFERROR(VLOOKUP(D7,DB!A:F,6,0),"")</f>
        <v>SCECO</v>
      </c>
      <c r="J7" s="119" t="str">
        <f>IFERROR(VLOOKUP(D7,DB!A:G,7,0),"")</f>
        <v>Good</v>
      </c>
      <c r="K7" s="124" t="s">
        <v>39093</v>
      </c>
      <c r="L7" s="125" t="str">
        <f>IFERROR(VLOOKUP(D7,DB!A:I,9,0),"")</f>
        <v>Latis</v>
      </c>
    </row>
    <row r="8" spans="1:16383" ht="31.5" customHeight="1">
      <c r="A8" s="120" t="s">
        <v>24</v>
      </c>
      <c r="B8" s="119" t="str">
        <f>IFERROR(VLOOKUP(D8,DB!A:K,11,0),"")</f>
        <v>R6</v>
      </c>
      <c r="C8" s="121">
        <v>1</v>
      </c>
      <c r="D8" s="119" t="s">
        <v>32708</v>
      </c>
      <c r="E8" s="122"/>
      <c r="F8" s="123"/>
      <c r="G8" s="88">
        <f ca="1">IFERROR(NOW()-F8,"-")</f>
        <v>45937.408706249997</v>
      </c>
      <c r="H8" s="123">
        <v>45937.397986111115</v>
      </c>
      <c r="I8" s="119" t="str">
        <f>IFERROR(VLOOKUP(D8,DB!A:F,6,0),"")</f>
        <v>SCECO</v>
      </c>
      <c r="J8" s="119" t="str">
        <f>IFERROR(VLOOKUP(D8,DB!A:G,7,0),"")</f>
        <v>Dead</v>
      </c>
      <c r="K8" s="124" t="s">
        <v>39094</v>
      </c>
      <c r="L8" s="125" t="str">
        <f>IFERROR(VLOOKUP(D8,DB!A:I,9,0),"")</f>
        <v>Latis</v>
      </c>
    </row>
    <row r="9" spans="1:16383" ht="31.5" customHeight="1">
      <c r="A9" s="120" t="s">
        <v>39095</v>
      </c>
      <c r="B9" s="119" t="str">
        <f>IFERROR(VLOOKUP(D9,DB!A:K,11,0),"")</f>
        <v>R6</v>
      </c>
      <c r="C9" s="121">
        <v>3</v>
      </c>
      <c r="D9" s="119" t="s">
        <v>32993</v>
      </c>
      <c r="E9" s="122" t="s">
        <v>38964</v>
      </c>
      <c r="F9" s="123"/>
      <c r="G9" s="88">
        <f ca="1">IFERROR(NOW()-F9,"-")</f>
        <v>45937.408706249997</v>
      </c>
      <c r="H9" s="123">
        <v>45937.366168981483</v>
      </c>
      <c r="I9" s="119" t="str">
        <f>IFERROR(VLOOKUP(D9,DB!A:F,6,0),"")</f>
        <v>SCECO</v>
      </c>
      <c r="J9" s="119" t="str">
        <f>IFERROR(VLOOKUP(D9,DB!A:G,7,0),"")</f>
        <v>Dead</v>
      </c>
      <c r="K9" s="124" t="s">
        <v>39096</v>
      </c>
      <c r="L9" s="125" t="str">
        <f>IFERROR(VLOOKUP(D9,DB!A:I,9,0),"")</f>
        <v>Latis</v>
      </c>
    </row>
    <row r="10" spans="1:16383" ht="31.5" customHeight="1">
      <c r="A10" s="120" t="s">
        <v>39097</v>
      </c>
      <c r="B10" s="119" t="str">
        <f>IFERROR(VLOOKUP(D10,DB!A:K,11,0),"")</f>
        <v>R6</v>
      </c>
      <c r="C10" s="121">
        <v>1</v>
      </c>
      <c r="D10" s="119" t="s">
        <v>37505</v>
      </c>
      <c r="E10" s="122" t="s">
        <v>39047</v>
      </c>
      <c r="F10" s="123"/>
      <c r="G10" s="88">
        <f ca="1">IFERROR(NOW()-F10,"-")</f>
        <v>45937.408706249997</v>
      </c>
      <c r="H10" s="123">
        <v>45937.370740740742</v>
      </c>
      <c r="I10" s="119" t="str">
        <f>IFERROR(VLOOKUP(D10,DB!A:F,6,0),"")</f>
        <v>SCECO</v>
      </c>
      <c r="J10" s="119" t="str">
        <f>IFERROR(VLOOKUP(D10,DB!A:G,7,0),"")</f>
        <v>Good</v>
      </c>
      <c r="K10" s="124" t="s">
        <v>39098</v>
      </c>
      <c r="L10" s="125" t="str">
        <f>IFERROR(VLOOKUP(D10,DB!A:I,9,0),"")</f>
        <v>Latis</v>
      </c>
    </row>
    <row r="11" spans="1:16383" ht="31.5" customHeight="1">
      <c r="A11" s="120" t="s">
        <v>39097</v>
      </c>
      <c r="B11" s="119" t="str">
        <f>IFERROR(VLOOKUP(D11,DB!A:K,11,0),"")</f>
        <v>R6</v>
      </c>
      <c r="C11" s="121">
        <v>1</v>
      </c>
      <c r="D11" s="119" t="s">
        <v>37168</v>
      </c>
      <c r="E11" s="122" t="s">
        <v>39047</v>
      </c>
      <c r="F11" s="123"/>
      <c r="G11" s="88">
        <f ca="1">IFERROR(NOW()-F11,"-")</f>
        <v>45937.408706249997</v>
      </c>
      <c r="H11" s="123">
        <v>45937.370740740742</v>
      </c>
      <c r="I11" s="119" t="str">
        <f>IFERROR(VLOOKUP(D11,DB!A:F,6,0),"")</f>
        <v>SCECO</v>
      </c>
      <c r="J11" s="119" t="str">
        <f>IFERROR(VLOOKUP(D11,DB!A:G,7,0),"")</f>
        <v>Vandalized</v>
      </c>
      <c r="K11" s="124" t="s">
        <v>39099</v>
      </c>
      <c r="L11" s="125" t="str">
        <f>IFERROR(VLOOKUP(D11,DB!A:I,9,0),"")</f>
        <v>Latis</v>
      </c>
    </row>
    <row r="12" spans="1:16383" ht="31.5" customHeight="1">
      <c r="A12" s="120"/>
      <c r="B12" s="119" t="str">
        <f>IFERROR(VLOOKUP(D12,DB!A:K,11,0),"")</f>
        <v/>
      </c>
      <c r="C12" s="121"/>
      <c r="D12" s="119"/>
      <c r="E12" s="122"/>
      <c r="F12" s="123"/>
      <c r="G12" s="88">
        <f ca="1">IFERROR(NOW()-F12,"-")</f>
        <v>45937.408706249997</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45937.408706249997</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45937.408706249997</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45937.408706249997</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45937.408706249997</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45937.408706249997</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45937.408706249997</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45937.408706249997</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45937.408706249997</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45937.408706249997</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45937.408706249997</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45937.408706249997</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45937.408706249997</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45937.408706249997</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45937.408706249997</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45937.408706249997</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45937.408706249997</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45937.408706249997</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45937.408706249997</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45937.408706249997</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45937.408706249997</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45937.408706249997</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45937.408706249997</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45937.408706249997</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45937.408706249997</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45937.408706249997</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45937.408706249997</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45937.408706249997</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45937.408706249997</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45937.408706249997</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45937.408706249997</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45937.408706249997</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45937.408706249997</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45937.408706249997</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45937.408706249997</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45937.408706249997</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45937.408706249997</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45937.408706249997</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45937.408706249997</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45937.408706249997</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45937.408706249997</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45937.408706249997</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45937.408706249997</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45937.408706249997</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45937.408706249997</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45937.408706249997</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45937.408706249997</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45937.408706249997</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45937.408706249997</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45937.408706249997</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45937.408706249997</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45937.408706249997</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45937.408706249997</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45937.408706249997</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45937.408706249997</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45937.408706249997</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45937.408706249997</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45937.408706249997</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45937.408706249997</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45937.408706249997</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45937.408706249997</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45937.408706249997</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45937.408706249997</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45937.408706249997</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45937.408706249997</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45937.408706249997</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45937.408706249997</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45937.408706249997</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45937.408706249997</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45937.408706249997</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45937.408706249997</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45937.408706249997</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45937.408706249997</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45937.408706249997</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45937.408706249997</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45937.408706249997</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45937.408706249997</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45937.408706249997</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45937.408706249997</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45937.408706249997</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45937.408706249997</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45937.408706249997</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45937.408706249997</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45937.408706249997</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45937.408706249997</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45937.408706249997</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45937.408706249997</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45937.408706249997</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45937.408706249997</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45937.408706249997</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45937.408706249997</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45937.408706249997</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45937.408706249997</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45937.408706249997</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45937.408706249997</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45937.408706249997</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45937.408706249997</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45937.408706249997</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45937.408706249997</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45937.408706249997</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45937.408706249997</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45937.408706249997</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45937.408706249997</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45937.408706249997</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45937.408706249997</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45937.408706249997</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45937.408706249997</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45937.408706249997</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45937.408706249997</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45937.408706249997</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45937.408706249997</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45937.408706249997</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45937.408706249997</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45937.408706249997</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45937.408706249997</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45937.408706249997</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45937.408706249997</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45937.408706249997</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45937.408706249997</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45937.408706249997</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45937.408706249997</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45937.408706249997</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45937.408706249997</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45937.408706249997</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45937.408706249997</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45937.408706249997</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45937.408706249997</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45937.408706249997</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45937.408706249997</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45937.408706249997</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45937.408706249997</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45937.408706249997</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45937.408706249997</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45937.408706249997</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45937.408706249997</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45937.408706249997</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45937.408706249997</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45937.408706249997</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45937.408706249997</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45937.408706249997</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45937.408706249997</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45937.408706249997</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45937.408706249997</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45937.408706249997</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45937.408706249997</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45937.408706249997</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45937.408706249997</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45937.408706249997</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45937.408706249997</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45937.408706249997</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45937.408706249997</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45937.408706249997</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45937.408706249997</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45937.408706249997</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45937.408706249997</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45937.408706249997</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45937.408706249997</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45937.408706249997</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45937.408706249997</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45937.408706249997</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45937.408706249997</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45937.408706249997</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45937.408706249997</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45937.408706249997</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45937.408706249997</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45937.408706249997</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45937.408706249997</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45937.408706249997</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45937.408706249997</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45937.408706249997</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45937.408706249997</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45937.408706249997</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45937.408706249997</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45937.408706249997</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45937.408706249997</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45937.408706249997</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45937.408706249997</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45937.408706249997</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45937.408706249997</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45937.408706249997</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45937.408706249997</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45937.408706249997</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45937.408706249997</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45937.408706249997</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45937.408706249997</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45937.408706249997</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45937.408706249997</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45937.408706249997</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45937.408706249997</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45937.408706249997</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45937.408706249997</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45937.408706249997</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45937.408706249997</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45937.408706249997</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45937.408706249997</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45937.408706249997</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45937.408706249997</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45937.408706249997</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45937.408706249997</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45937.408706249997</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45937.408706249997</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45937.408706249997</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45937.408706249997</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45937.408706249997</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45937.408706249997</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45937.408706249997</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45937.408706249997</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45937.408706249997</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45937.408706249997</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45937.408706249997</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45937.408706249997</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45937.408706249997</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45937.408706249997</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45937.408706249997</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45937.408706249997</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45937.408706249997</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45937.408706249997</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45937.408706249997</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45937.408706249997</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45937.408706249997</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45937.408706249997</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45937.408706249997</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45937.408706249997</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45937.408706249997</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45937.408706249997</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45937.408706249997</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45937.408706249997</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45937.408706249997</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45937.408706249997</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45937.408706249997</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45937.408706249997</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45937.408706249997</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45937.408706249997</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45937.408706249997</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45937.408706249997</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45937.408706249997</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45937.408706249997</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45937.408706249997</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45937.408706249997</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45937.408706249997</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45937.408706249997</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45937.408706249997</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45937.408706249997</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45937.408706249997</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45937.408706249997</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45937.408706249997</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45937.408706249997</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45937.408706249997</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45937.408706249997</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45937.408706249997</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45937.408706249997</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45937.408706249997</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