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31" documentId="13_ncr:1_{F6CB121F-512D-4AA6-A0C1-0FB36C537598}" xr6:coauthVersionLast="47" xr6:coauthVersionMax="47" xr10:uidLastSave="{70775DD8-92A0-4344-8D6C-EBD934775D6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<sst xmlns="http://schemas.openxmlformats.org/spreadsheetml/2006/main" count="178602" uniqueCount="39087">
  <si>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</si>
  <si>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</si>
  <si>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</si>
  <si>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</si>
  <si>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</si>
  <si>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</si>
  <si>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</si>
  <si>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</si>
  <si>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</si>
  <si>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</si>
  <si>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</si>
  <si>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</si>
  <si>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</si>
  <si>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</si>
  <si>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</si>
  <si>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</si>
  <si>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</si>
  <si>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</si>
  <si>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</si>
  <si>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</si>
  <si>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</si>
  <si>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</si>
  <si>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</si>
  <si>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</si>
  <si>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</si>
  <si>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</si>
  <si>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</si>
  <si>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</si>
  <si>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</si>
  <si>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</si>
  <si>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</si>
  <si>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</si>
  <si>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</si>
  <si>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</si>
  <si>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</si>
  <si>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</si>
  <si>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</si>
  <si>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</si>
  <si>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</si>
  <si>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</si>
  <si>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</si>
  <si>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</si>
  <si>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</si>
  <si>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</si>
  <si>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</si>
  <si>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</si>
  <si>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</si>
  <si>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</si>
  <si>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</si>
  <si>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</si>
  <si>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</si>
  <si>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</si>
  <si>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</si>
  <si>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</si>
  <si>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</si>
  <si>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</si>
  <si>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</si>
  <si>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</si>
  <si>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</si>
  <si>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</si>
  <si>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</si>
  <si>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</si>
  <si>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</si>
  <si>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</si>
  <si>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</si>
  <si>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</si>
  <si>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</si>
  <si>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</si>
  <si>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</si>
  <si>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</si>
  <si>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</si>
  <si>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</si>
  <si>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</si>
  <si>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</si>
  <si>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</si>
  <si>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</si>
  <si>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</si>
  <si>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</si>
  <si>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</si>
  <si>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</si>
  <si>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</si>
  <si>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</si>
  <si>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</si>
  <si>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</si>
  <si>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</si>
  <si>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</si>
  <si>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</si>
  <si>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</si>
  <si>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</si>
  <si>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</si>
  <si>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</si>
  <si>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</si>
  <si>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</si>
  <si>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</si>
  <si>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</si>
  <si>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</si>
  <si>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</si>
  <si>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</si>
  <si>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</si>
  <si>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</si>
  <si>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</si>
  <si>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</si>
  <si>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</si>
  <si>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</si>
  <si>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</si>
  <si>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</si>
  <si>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</si>
  <si>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</si>
  <si>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</si>
  <si>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</si>
  <si>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</si>
  <si>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</si>
  <si>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</si>
  <si>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</si>
  <si>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</si>
  <si>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</si>
  <si>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</si>
  <si>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</si>
  <si>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</si>
  <si>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</si>
  <si>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</si>
  <si>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</si>
  <si>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</si>
  <si>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</si>
  <si>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</si>
  <si>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</si>
  <si>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</si>
  <si>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</si>
  <si>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</si>
  <si>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</si>
  <si>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</si>
  <si>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</si>
  <si>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</si>
  <si>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</si>
  <si>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</si>
  <si>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</si>
  <si>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</si>
  <si>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</si>
  <si>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</si>
  <si>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</si>
  <si>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</si>
  <si>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</si>
  <si>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</si>
  <si>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</si>
  <si>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</si>
  <si>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</si>
  <si>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</si>
  <si>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</si>
  <si>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</si>
  <si>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</si>
  <si>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</si>
  <si>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</si>
  <si>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</si>
  <si>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</si>
  <si>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</si>
  <si>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</si>
  <si>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</si>
  <si>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</si>
  <si>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</si>
  <si>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</si>
  <si>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</si>
  <si>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</si>
  <si>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</si>
  <si>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</si>
  <si>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</si>
  <si>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</si>
  <si>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</si>
  <si>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</si>
  <si>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</si>
  <si>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</si>
  <si>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</si>
  <si>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</si>
  <si>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</si>
  <si>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</si>
  <si>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</si>
  <si>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</si>
  <si>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</si>
  <si>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</si>
  <si>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</si>
  <si>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</si>
  <si>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</si>
  <si>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</si>
  <si>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</si>
  <si>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</si>
  <si>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</si>
  <si>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</si>
  <si>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</si>
  <si>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</si>
  <si>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</si>
  <si>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</si>
  <si>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</si>
  <si>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</si>
  <si>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</si>
  <si>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</si>
  <si>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</si>
  <si>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</si>
  <si>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</si>
  <si>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</si>
  <si>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</si>
  <si>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</si>
  <si>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</si>
  <si>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</si>
  <si>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</si>
  <si>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</si>
  <si>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</si>
  <si>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</si>
  <si>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</si>
  <si>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</si>
  <si>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</si>
  <si>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</si>
  <si>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</si>
  <si>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</si>
  <si>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</si>
  <si>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</si>
  <si>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</si>
  <si>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</si>
  <si>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</si>
  <si>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</si>
  <si>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</si>
  <si>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</si>
  <si>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</si>
  <si>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</si>
  <si>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</si>
  <si>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</si>
  <si>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</si>
  <si>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</si>
  <si>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</si>
  <si>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</si>
  <si>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</si>
  <si>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</si>
  <si>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</si>
  <si>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</si>
  <si>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</si>
  <si>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</si>
  <si>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</si>
  <si>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</si>
  <si>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</si>
  <si>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</si>
  <si>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</si>
  <si>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</si>
  <si>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</si>
  <si>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</si>
  <si>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</si>
  <si>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</si>
  <si>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</si>
  <si>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</si>
  <si>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</si>
  <si>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</si>
  <si>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</si>
  <si>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</si>
  <si>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</si>
  <si>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</si>
  <si>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</si>
  <si>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</si>
  <si>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</si>
  <si>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</si>
  <si>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</si>
  <si>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</si>
  <si>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</si>
  <si>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</si>
  <si>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</si>
  <si>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</si>
  <si>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</si>
  <si>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</si>
  <si>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</si>
  <si>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</si>
  <si>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</si>
  <si>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</si>
  <si>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</si>
  <si>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</si>
  <si>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</si>
  <si>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</si>
  <si>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</si>
  <si>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</si>
  <si>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</si>
  <si>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</si>
  <si>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</si>
  <si>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</si>
  <si>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</si>
  <si>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</si>
  <si>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</si>
  <si>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</si>
  <si>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</si>
  <si>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</si>
  <si>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</si>
  <si>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</si>
  <si>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</si>
  <si>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</si>
  <si>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</si>
  <si>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</si>
  <si>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</si>
  <si>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</si>
  <si>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</si>
  <si>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</si>
  <si>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</si>
  <si>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</si>
  <si>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</si>
  <si>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</si>
  <si>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</si>
  <si>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</si>
  <si>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</si>
  <si>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</si>
  <si>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</si>
  <si>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</si>
  <si>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</si>
  <si>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</si>
  <si>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</si>
  <si>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</si>
  <si>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</si>
  <si>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</si>
  <si>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</si>
  <si>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</si>
  <si>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</si>
  <si>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</si>
  <si>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</si>
  <si>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</si>
  <si>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</si>
  <si>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</si>
  <si>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</si>
  <si>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</si>
  <si>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</si>
  <si>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</si>
  <si>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</si>
  <si>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</si>
  <si>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</si>
  <si>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</si>
  <si>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</si>
  <si>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</si>
  <si>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</si>
  <si>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</si>
  <si>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</si>
  <si>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</si>
  <si>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</si>
  <si>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</si>
  <si>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</si>
  <si>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</si>
  <si>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</si>
  <si>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</si>
  <si>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</si>
  <si>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</si>
  <si>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</si>
  <si>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</si>
  <si>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</si>
  <si>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</si>
  <si>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</si>
  <si>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</si>
  <si>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</si>
  <si>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</si>
  <si>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</si>
  <si>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</si>
  <si>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</si>
  <si>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</si>
  <si>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</si>
  <si>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</si>
  <si>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</si>
  <si>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</si>
  <si>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</si>
  <si>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</si>
  <si>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</si>
  <si>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</si>
  <si>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</si>
  <si>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</si>
  <si>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</si>
  <si>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</si>
  <si>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</si>
  <si>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</si>
  <si>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</si>
  <si>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</si>
  <si>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</si>
  <si>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</si>
  <si>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</si>
  <si>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</si>
  <si>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</si>
  <si>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</si>
  <si>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</si>
  <si>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</si>
  <si>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</si>
  <si>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</si>
  <si>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</si>
  <si>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</si>
  <si>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</si>
  <si>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</si>
  <si>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</si>
  <si>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</si>
  <si>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</si>
  <si>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</si>
  <si>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</si>
  <si>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</si>
  <si>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</si>
  <si>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</si>
  <si>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</si>
  <si>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</si>
  <si>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</si>
  <si>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</si>
  <si>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</si>
  <si>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</si>
  <si>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</si>
  <si>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</si>
  <si>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</si>
  <si>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</si>
  <si>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</si>
  <si>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</si>
  <si>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</si>
  <si>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</si>
  <si>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</si>
  <si>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</si>
  <si>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</si>
  <si>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</si>
  <si>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</si>
  <si>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</si>
  <si>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</si>
  <si>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</si>
  <si>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</si>
  <si>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</si>
  <si>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</si>
  <si>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</si>
  <si>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</si>
  <si>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</si>
  <si>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</si>
  <si>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</si>
  <si>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</si>
  <si>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</si>
  <si>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</si>
  <si>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</si>
  <si>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</si>
  <si>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</si>
  <si>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</si>
  <si>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</si>
  <si>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</si>
  <si>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</si>
  <si>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</si>
  <si>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</si>
  <si>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</si>
  <si>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</si>
  <si>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</si>
  <si>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</si>
  <si>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</si>
  <si>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</si>
  <si>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</si>
  <si>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</si>
  <si>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</si>
  <si>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</si>
  <si>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</si>
  <si>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</si>
  <si>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</si>
  <si>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</si>
  <si>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</si>
  <si>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</si>
  <si>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</si>
  <si>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</si>
  <si>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</si>
  <si>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</si>
  <si>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</si>
  <si>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</si>
  <si>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</si>
  <si>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</si>
  <si>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</si>
  <si>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</si>
  <si>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</si>
  <si>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</si>
  <si>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</si>
  <si>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</si>
  <si>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</si>
  <si>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</si>
  <si>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</si>
  <si>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</si>
  <si>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</si>
  <si>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</si>
  <si>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</si>
  <si>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</si>
  <si>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</si>
  <si>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</si>
  <si>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</si>
  <si>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</si>
  <si>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</si>
  <si>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</si>
  <si>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</si>
  <si>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</si>
  <si>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</si>
  <si>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</si>
  <si>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</si>
  <si>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</si>
  <si>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</si>
  <si>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</si>
  <si>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</si>
  <si>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</si>
  <si>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</si>
  <si>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</si>
  <si>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</si>
  <si>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</si>
  <si>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</si>
  <si>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</si>
  <si>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</si>
  <si>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</si>
  <si>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</si>
  <si>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</si>
  <si>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</si>
  <si>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</si>
  <si>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</si>
  <si>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</si>
  <si>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</si>
  <si>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</si>
  <si>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</si>
  <si>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</si>
  <si>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</si>
  <si>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</si>
  <si>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</si>
  <si>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</si>
  <si>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</si>
  <si>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</si>
  <si>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</si>
  <si>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</si>
  <si>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</si>
  <si>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</si>
  <si>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</si>
  <si>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</si>
  <si>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</si>
  <si>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</si>
  <si>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</si>
  <si>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</si>
  <si>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</si>
  <si>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</si>
  <si>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</si>
  <si>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</si>
  <si>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</si>
  <si>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</si>
  <si>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</si>
  <si>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</si>
  <si>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</si>
  <si>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</si>
  <si>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</si>
  <si>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</si>
  <si>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</si>
  <si>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</si>
  <si>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</si>
  <si>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</si>
  <si>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</si>
  <si>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</si>
  <si>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</si>
  <si>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</si>
  <si>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</si>
  <si>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</si>
  <si>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</si>
  <si>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</si>
  <si>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</si>
  <si>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</si>
  <si>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</si>
  <si>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</si>
  <si>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</si>
  <si>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</si>
  <si>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</si>
  <si>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</si>
  <si>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</si>
  <si>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</si>
  <si>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</si>
  <si>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</si>
  <si>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</si>
  <si>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</si>
  <si>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</si>
  <si>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</si>
  <si>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</si>
  <si>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</si>
  <si>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</si>
  <si>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</si>
  <si>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</si>
  <si>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</si>
  <si>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</si>
  <si>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</si>
  <si>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</si>
  <si>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</si>
  <si>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</si>
  <si>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</si>
  <si>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</si>
  <si>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</si>
  <si>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</si>
  <si>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</si>
  <si>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</si>
  <si>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</si>
  <si>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</si>
  <si>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</si>
  <si>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</si>
  <si>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</si>
  <si>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</si>
  <si>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</si>
  <si>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</si>
  <si>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</si>
  <si>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</si>
  <si>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</si>
  <si>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</si>
  <si>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</si>
  <si>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</si>
  <si>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</si>
  <si>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</si>
  <si>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</si>
  <si>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</si>
  <si>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</si>
  <si>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</si>
  <si>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</si>
  <si>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</si>
  <si>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</si>
  <si>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</si>
  <si>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</si>
  <si>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</si>
  <si>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</si>
  <si>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</si>
  <si>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</si>
  <si>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</si>
  <si>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</si>
  <si>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</si>
  <si>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</si>
  <si>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</si>
  <si>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</si>
  <si>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</si>
  <si>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</si>
  <si>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</si>
  <si>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</si>
  <si>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</si>
  <si>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</si>
  <si>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</si>
  <si>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</si>
  <si>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</si>
  <si>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</si>
  <si>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</si>
  <si>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</si>
  <si>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</si>
  <si>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</si>
  <si>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</si>
  <si>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</si>
  <si>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</si>
  <si>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</si>
  <si>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</si>
  <si>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</si>
  <si>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</si>
  <si>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</si>
  <si>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</si>
  <si>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</si>
  <si>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</si>
  <si>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</si>
  <si>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</si>
  <si>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</si>
  <si>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</si>
  <si>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</si>
  <si>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</si>
  <si>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</si>
  <si>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</si>
  <si>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</si>
  <si>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</si>
  <si>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</si>
  <si>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</si>
  <si>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</si>
  <si>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</si>
  <si>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</si>
  <si>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</si>
  <si>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</si>
  <si>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</si>
  <si>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</si>
  <si>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</si>
  <si>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</si>
  <si>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</si>
  <si>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</si>
  <si>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</si>
  <si>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</si>
  <si>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</si>
  <si>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</si>
  <si>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</si>
  <si>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</si>
  <si>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</si>
  <si>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</si>
  <si>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</si>
  <si>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</si>
  <si>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</si>
  <si>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</si>
  <si>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</si>
  <si>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</si>
  <si>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</si>
  <si>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</si>
  <si>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</si>
  <si>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</si>
  <si>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</si>
  <si>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</si>
  <si>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</si>
  <si>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</si>
  <si>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</si>
  <si>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</si>
  <si>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</si>
  <si>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</si>
  <si>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</si>
  <si>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</si>
  <si>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</si>
  <si>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</si>
  <si>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</si>
  <si>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</si>
  <si>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</si>
  <si>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</si>
  <si>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</si>
  <si>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</si>
  <si>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</si>
  <si>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</si>
  <si>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</si>
  <si>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</si>
  <si>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</si>
  <si>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</si>
  <si>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</si>
  <si>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</si>
  <si>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</si>
  <si>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</si>
  <si>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</si>
  <si>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</si>
  <si>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</si>
  <si>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</si>
  <si>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</si>
  <si>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</si>
  <si>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</si>
  <si>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</si>
  <si>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</si>
  <si>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</si>
  <si>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</si>
  <si>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</si>
  <si>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</si>
  <si>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</si>
  <si>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</si>
  <si>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</si>
  <si>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</si>
  <si>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</si>
  <si>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</si>
  <si>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</si>
  <si>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</si>
  <si>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</si>
  <si>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</si>
  <si>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</si>
  <si>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</si>
  <si>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</si>
  <si>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</si>
  <si>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</si>
  <si>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</si>
  <si>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</si>
  <si>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</si>
  <si>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</si>
  <si>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</si>
  <si>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</si>
  <si>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</si>
  <si>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</si>
  <si>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</si>
  <si>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</si>
  <si>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</si>
  <si>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</si>
  <si>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</si>
  <si>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</si>
  <si>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</si>
  <si>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</si>
  <si>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</si>
  <si>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</si>
  <si>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</si>
  <si>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</si>
  <si>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</si>
  <si>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</si>
  <si>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</si>
  <si>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</si>
  <si>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</si>
  <si>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</si>
  <si>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</si>
  <si>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</si>
  <si>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</si>
  <si>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</si>
  <si>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</si>
  <si>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</si>
  <si>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</si>
  <si>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</si>
  <si>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</si>
  <si>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</si>
  <si>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</si>
  <si>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</si>
  <si>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</si>
  <si>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</si>
  <si>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</si>
  <si>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</si>
  <si>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</si>
  <si>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</si>
  <si>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</si>
  <si>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</si>
  <si>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</si>
  <si>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</si>
  <si>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</si>
  <si>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</si>
  <si>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</si>
  <si>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</si>
  <si>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</si>
  <si>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</si>
  <si>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</si>
  <si>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</si>
  <si>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</si>
  <si>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</si>
  <si>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</si>
  <si>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</si>
  <si>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</si>
  <si>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</si>
  <si>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</si>
  <si>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</si>
  <si>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</si>
  <si>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</si>
  <si>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</si>
  <si>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</si>
  <si>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</si>
  <si>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</si>
  <si>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</si>
  <si>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</si>
  <si>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</si>
  <si>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</si>
  <si>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</si>
  <si>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</si>
  <si>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</si>
  <si>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</si>
  <si>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</si>
  <si>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</si>
  <si>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</si>
  <si>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</si>
  <si>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</si>
  <si>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</si>
  <si>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</si>
  <si>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</si>
  <si>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</si>
  <si>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</si>
  <si>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</si>
  <si>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</si>
  <si>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</si>
  <si>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</si>
  <si>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</si>
  <si>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</si>
  <si>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</si>
  <si>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</si>
  <si>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</si>
  <si>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</si>
  <si>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</si>
  <si>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</si>
  <si>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</si>
  <si>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</si>
  <si>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</si>
  <si>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</si>
  <si>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</si>
  <si>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</si>
  <si>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</si>
  <si>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</si>
  <si>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</si>
  <si>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</si>
  <si>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</si>
  <si>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</si>
  <si>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</si>
  <si>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</si>
  <si>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</si>
  <si>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</si>
  <si>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</si>
  <si>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</si>
  <si>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</si>
  <si>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</si>
  <si>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</si>
  <si>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</si>
  <si>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</si>
  <si>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</si>
  <si>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</si>
  <si>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</si>
  <si>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</si>
  <si>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</si>
  <si>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</si>
  <si>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</si>
  <si>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</si>
  <si>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</si>
  <si>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</si>
  <si>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</si>
  <si>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</si>
  <si>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</si>
  <si>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</si>
  <si>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</si>
  <si>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</si>
  <si>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</si>
  <si>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</si>
  <si>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</si>
  <si>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</si>
  <si>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</si>
  <si>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</si>
  <si>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</si>
  <si>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</si>
  <si>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</si>
  <si>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</si>
  <si>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</si>
  <si>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</si>
  <si>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</si>
  <si>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</si>
  <si>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</si>
  <si>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</si>
  <si>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</si>
  <si>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</si>
  <si>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</si>
  <si>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</si>
  <si>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</si>
  <si>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</si>
  <si>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</si>
  <si>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</si>
  <si>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</si>
  <si>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</si>
  <si>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</si>
  <si>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</si>
  <si>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</si>
  <si>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</si>
  <si>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</si>
  <si>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</si>
  <si>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</si>
  <si>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</si>
  <si>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</si>
  <si>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</si>
  <si>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</si>
  <si>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</si>
  <si>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</si>
  <si>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</si>
  <si>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</si>
  <si>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</si>
  <si>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</si>
  <si>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</si>
  <si>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</si>
  <si>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</si>
  <si>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</si>
  <si>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</si>
  <si>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</si>
  <si>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</si>
  <si>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</si>
  <si>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</si>
  <si>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</si>
  <si>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</si>
  <si>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</si>
  <si>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</si>
  <si>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</si>
  <si>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</si>
  <si>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</si>
  <si>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</si>
  <si>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</si>
  <si>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</si>
  <si>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</si>
  <si>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</si>
  <si>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</si>
  <si>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</si>
  <si>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</si>
  <si>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</si>
  <si>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</si>
  <si>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</si>
  <si>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</si>
  <si>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</si>
  <si>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</si>
  <si>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</si>
  <si>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</si>
  <si>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</si>
  <si>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</si>
  <si>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</si>
  <si>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</si>
  <si>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</si>
  <si>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</si>
  <si>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</si>
  <si>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</si>
  <si>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</si>
  <si>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</si>
  <si>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</si>
  <si>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</si>
  <si>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</si>
  <si>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</si>
  <si>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</si>
  <si>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</si>
  <si>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</si>
  <si>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</si>
  <si>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</si>
  <si>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</si>
  <si>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</si>
  <si>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</si>
  <si>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</si>
  <si>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</si>
  <si>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</si>
  <si>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</si>
  <si>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</si>
  <si>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</si>
  <si>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</si>
  <si>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</si>
  <si>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</si>
  <si>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</si>
  <si>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</si>
  <si>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</si>
  <si>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</si>
  <si>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</si>
  <si>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</si>
  <si>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</si>
  <si>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</si>
  <si>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</si>
  <si>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</si>
  <si>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</si>
  <si>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</si>
  <si>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</si>
  <si>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</si>
  <si>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</si>
  <si>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</si>
  <si>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</si>
  <si>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</si>
  <si>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</si>
  <si>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</si>
  <si>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</si>
  <si>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</si>
  <si>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</si>
  <si>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</si>
  <si>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</si>
  <si>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</si>
  <si>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</si>
  <si>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</si>
  <si>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</si>
  <si>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</si>
  <si>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</si>
  <si>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</si>
  <si>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</si>
  <si>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</si>
  <si>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</si>
  <si>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</si>
  <si>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</si>
  <si>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</si>
  <si>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</si>
  <si>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</si>
  <si>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</si>
  <si>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</si>
  <si>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</si>
  <si>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</si>
  <si>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</si>
  <si>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</si>
  <si>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</si>
  <si>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</si>
  <si>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</si>
  <si>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</si>
  <si>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</si>
  <si>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</si>
  <si>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</si>
  <si>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</si>
  <si>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</si>
  <si>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</si>
  <si>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</si>
  <si>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</si>
  <si>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</si>
  <si>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</si>
  <si>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</si>
  <si>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</si>
  <si>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</si>
  <si>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</si>
  <si>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</si>
  <si>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</si>
  <si>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</si>
  <si>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</si>
  <si>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</si>
  <si>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</si>
  <si>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</si>
  <si>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</si>
  <si>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</si>
  <si>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</si>
  <si>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</si>
  <si>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</si>
  <si>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</si>
  <si>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</si>
  <si>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</si>
  <si>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</si>
  <si>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</si>
  <si>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</si>
  <si>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</si>
  <si>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</si>
  <si>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</si>
  <si>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</si>
  <si>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</si>
  <si>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</si>
  <si>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</si>
  <si>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</si>
  <si>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</si>
  <si>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</si>
  <si>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</si>
  <si>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</si>
  <si>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</si>
  <si>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</si>
  <si>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</si>
  <si>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</si>
  <si>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</si>
  <si>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</si>
  <si>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</si>
  <si>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</si>
  <si>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</si>
  <si>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</si>
  <si>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</si>
  <si>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</si>
  <si>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</si>
  <si>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</si>
  <si>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</si>
  <si>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</si>
  <si>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</si>
  <si>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</si>
  <si>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</si>
  <si>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</si>
  <si>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</si>
  <si>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</si>
  <si>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</si>
  <si>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</si>
  <si>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</si>
  <si>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</si>
  <si>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</si>
  <si>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</si>
  <si>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</si>
  <si>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</si>
  <si>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</si>
  <si>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</si>
  <si>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</si>
  <si>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</si>
  <si>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</si>
  <si>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</si>
  <si>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</si>
  <si>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</si>
  <si>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</si>
  <si>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</si>
  <si>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</si>
  <si>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</si>
  <si>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</si>
  <si>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</si>
  <si>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</si>
  <si>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</si>
  <si>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</si>
  <si>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</si>
  <si>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</si>
  <si>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</si>
  <si>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</si>
  <si>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</si>
  <si>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</si>
  <si>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</si>
  <si>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</si>
  <si>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</si>
  <si>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</si>
  <si>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</si>
  <si>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</si>
  <si>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</si>
  <si>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</si>
  <si>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</si>
  <si>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</si>
  <si>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</si>
  <si>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</si>
  <si>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</si>
  <si>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</si>
  <si>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</si>
  <si>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</si>
  <si>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</si>
  <si>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</si>
  <si>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</si>
  <si>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</si>
  <si>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</si>
  <si>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</si>
  <si>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</si>
  <si>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</si>
  <si>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</si>
  <si>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</si>
  <si>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</si>
  <si>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</si>
  <si>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</si>
  <si>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</si>
  <si>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</si>
  <si>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</si>
  <si>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</si>
  <si>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</si>
  <si>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</si>
  <si>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</si>
  <si>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</si>
  <si>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</si>
  <si>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</si>
  <si>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</si>
  <si>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</si>
  <si>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</si>
  <si>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</si>
  <si>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</si>
  <si>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</si>
  <si>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</si>
  <si>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</si>
  <si>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</si>
  <si>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</si>
  <si>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</si>
  <si>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</si>
  <si>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</si>
  <si>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</si>
  <si>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</si>
  <si>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</si>
  <si>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</si>
  <si>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</si>
  <si>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</si>
  <si>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</si>
  <si>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</si>
  <si>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</si>
  <si>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</si>
  <si>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</si>
  <si>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</si>
  <si>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</si>
  <si>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</si>
  <si>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</si>
  <si>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</si>
  <si>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</si>
  <si>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</si>
  <si>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</si>
  <si>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</si>
  <si>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</si>
  <si>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</si>
  <si>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</si>
  <si>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</si>
  <si>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</si>
  <si>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</si>
  <si>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</si>
  <si>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</si>
  <si>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</si>
  <si>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</si>
  <si>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</si>
  <si>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</si>
  <si>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</si>
  <si>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</si>
  <si>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</si>
  <si>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</si>
  <si>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</si>
  <si>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</si>
  <si>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</si>
  <si>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</si>
  <si>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</si>
  <si>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</si>
  <si>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</si>
  <si>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</si>
  <si>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</si>
  <si>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</si>
  <si>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</si>
  <si>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</si>
  <si>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</si>
  <si>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</si>
  <si>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</si>
  <si>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</si>
  <si>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</si>
  <si>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</si>
  <si>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</si>
  <si>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</si>
  <si>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</si>
  <si>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</si>
  <si>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</si>
  <si>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</si>
  <si>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</si>
  <si>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</si>
  <si>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</si>
  <si>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</si>
  <si>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</si>
  <si>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</si>
  <si>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</si>
  <si>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</si>
  <si>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</si>
  <si>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</si>
  <si>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</si>
  <si>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</si>
  <si>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</si>
  <si>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</si>
  <si>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</si>
  <si>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</si>
  <si>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</si>
  <si>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</si>
  <si>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</si>
  <si>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</si>
  <si>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</si>
  <si>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</si>
  <si>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</si>
  <si>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</si>
  <si>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</si>
  <si>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</si>
  <si>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</si>
  <si>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</si>
  <si>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</si>
  <si>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</si>
  <si>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</si>
  <si>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</si>
  <si>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</si>
  <si>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</si>
  <si>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</si>
  <si>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</si>
  <si>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</si>
  <si>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</si>
  <si>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</si>
  <si>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</si>
  <si>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</si>
  <si>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</si>
  <si>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</si>
  <si>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</si>
  <si>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</si>
  <si>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</si>
  <si>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</si>
  <si>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</si>
  <si>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</si>
  <si>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</si>
  <si>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</si>
  <si>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</si>
  <si>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</si>
  <si>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</si>
  <si>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</si>
  <si>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</si>
  <si>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</si>
  <si>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</si>
  <si>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</si>
  <si>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</si>
  <si>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</si>
  <si>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</si>
  <si>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</si>
  <si>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</si>
  <si>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</si>
  <si>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</si>
  <si>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</si>
  <si>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</si>
  <si>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</si>
  <si>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</si>
  <si>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</si>
  <si>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</si>
  <si>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</si>
  <si>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</si>
  <si>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</si>
  <si>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</si>
  <si>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</si>
  <si>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</si>
  <si>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</si>
  <si>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</si>
  <si>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</si>
  <si>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</si>
  <si>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</si>
  <si>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</si>
  <si>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</si>
  <si>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</si>
  <si>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</si>
  <si>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</si>
  <si>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</si>
  <si>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</si>
  <si>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</si>
  <si>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</si>
  <si>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</si>
  <si>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</si>
  <si>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</si>
  <si>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</si>
  <si>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</si>
  <si>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</si>
  <si>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</si>
  <si>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</si>
  <si>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</si>
  <si>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</si>
  <si>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</si>
  <si>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</si>
  <si>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</si>
  <si>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</si>
  <si>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</si>
  <si>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</si>
  <si>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</si>
  <si>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</si>
  <si>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</si>
  <si>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</si>
  <si>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</si>
  <si>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</si>
  <si>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</si>
  <si>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</si>
  <si>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</si>
  <si>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</si>
  <si>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</si>
  <si>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</si>
  <si>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</si>
  <si>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</si>
  <si>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</si>
  <si>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</si>
  <si>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</si>
  <si>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</si>
  <si>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</si>
  <si>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</si>
  <si>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</si>
  <si>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</si>
  <si>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</si>
  <si>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</si>
  <si>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</si>
  <si>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</si>
  <si>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</si>
  <si>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</si>
  <si>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</si>
  <si>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</si>
  <si>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</si>
  <si>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</si>
  <si>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</si>
  <si>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</si>
  <si>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</si>
  <si>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</si>
  <si>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</si>
  <si>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</si>
  <si>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</si>
  <si>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</si>
  <si>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</si>
  <si>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</si>
  <si>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</si>
  <si>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</si>
  <si>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</si>
  <si>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</si>
  <si>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</si>
  <si>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</si>
  <si>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</si>
  <si>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</si>
  <si>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</si>
  <si>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</si>
  <si>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</si>
  <si>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</si>
  <si>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</si>
  <si>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</si>
  <si>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</si>
  <si>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</si>
  <si>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</si>
  <si>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</si>
  <si>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</si>
  <si>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</si>
  <si>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</si>
  <si>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</si>
  <si>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</si>
  <si>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</si>
  <si>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</si>
  <si>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</si>
  <si>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</si>
  <si>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</si>
  <si>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</si>
  <si>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</si>
  <si>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</si>
  <si>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</si>
  <si>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</si>
  <si>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</si>
  <si>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</si>
  <si>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</si>
  <si>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</si>
  <si>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</si>
  <si>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</si>
  <si>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</si>
  <si>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</si>
  <si>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</si>
  <si>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</si>
  <si>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</si>
  <si>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</si>
  <si>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</si>
  <si>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</si>
  <si>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</si>
  <si>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</si>
  <si>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</si>
  <si>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</si>
  <si>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</si>
  <si>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</si>
  <si>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</si>
  <si>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</si>
  <si>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</si>
  <si>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</si>
  <si>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</si>
  <si>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</si>
  <si>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</si>
  <si>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</si>
  <si>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</si>
  <si>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</si>
  <si>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</si>
  <si>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</si>
  <si>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</si>
  <si>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</si>
  <si>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</si>
  <si>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</si>
  <si>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</si>
  <si>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</si>
  <si>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</si>
  <si>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</si>
  <si>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</si>
  <si>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</si>
  <si>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</si>
  <si>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</si>
  <si>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</si>
  <si>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</si>
  <si>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</si>
  <si>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</si>
  <si>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</si>
  <si>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</si>
  <si>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</si>
  <si>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</si>
  <si>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</si>
  <si>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</si>
  <si>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</si>
  <si>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</si>
  <si>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</si>
  <si>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</si>
  <si>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</si>
  <si>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</si>
  <si>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</si>
  <si>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</si>
  <si>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</si>
  <si>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</si>
  <si>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</si>
  <si>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</si>
  <si>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</si>
  <si>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</si>
  <si>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</si>
  <si>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</si>
  <si>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</si>
  <si>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</si>
  <si>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</si>
  <si>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</si>
  <si>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</si>
  <si>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</si>
  <si>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</si>
  <si>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</si>
  <si>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</si>
  <si>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</si>
  <si>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</si>
  <si>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</si>
  <si>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</si>
  <si>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</si>
  <si>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</si>
  <si>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</si>
  <si>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</si>
  <si>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</si>
  <si>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</si>
  <si>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</si>
  <si>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</si>
  <si>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</si>
  <si>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</si>
  <si>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</si>
  <si>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</si>
  <si>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</si>
  <si>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</si>
  <si>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</si>
  <si>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</si>
  <si>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</si>
  <si>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</si>
  <si>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</si>
  <si>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</si>
  <si>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</si>
  <si>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</si>
  <si>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</si>
  <si>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</si>
  <si>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</si>
  <si>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</si>
  <si>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</si>
  <si>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</si>
  <si>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</si>
  <si>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</si>
  <si>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</si>
  <si>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</si>
  <si>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</si>
  <si>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</si>
  <si>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</si>
  <si>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</si>
  <si>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</si>
  <si>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</si>
  <si>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</si>
  <si>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</si>
  <si>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</si>
  <si>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</si>
  <si>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</si>
  <si>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</si>
  <si>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</si>
  <si>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</si>
  <si>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</si>
  <si>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</si>
  <si>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</si>
  <si>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</si>
  <si>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</si>
  <si>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</si>
  <si>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</si>
  <si>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</si>
  <si>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</si>
  <si>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</si>
  <si>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</si>
  <si>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</si>
  <si>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</si>
  <si>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</si>
  <si>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</si>
  <si>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</si>
  <si>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</si>
  <si>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</si>
  <si>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</si>
  <si>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</si>
  <si>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</si>
  <si>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</si>
  <si>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</si>
  <si>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</si>
  <si>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</si>
  <si>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</si>
  <si>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</si>
  <si>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</si>
  <si>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</si>
  <si>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</si>
  <si>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</si>
  <si>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</si>
  <si>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</si>
  <si>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</si>
  <si>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</si>
  <si>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</si>
  <si>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</si>
  <si>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</si>
  <si>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</si>
  <si>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</si>
  <si>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</si>
  <si>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</si>
  <si>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</si>
  <si>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</si>
  <si>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</si>
  <si>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</si>
  <si>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</si>
  <si>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</si>
  <si>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</si>
  <si>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</si>
  <si>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</si>
  <si>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</si>
  <si>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</si>
  <si>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</si>
  <si>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</si>
  <si>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</si>
  <si>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</si>
  <si>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</si>
  <si>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</si>
  <si>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</si>
  <si>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</si>
  <si>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</si>
  <si>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</si>
  <si>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</si>
  <si>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</si>
  <si>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</si>
  <si>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</si>
  <si>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</si>
  <si>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</si>
  <si>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</si>
  <si>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</si>
  <si>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</si>
  <si>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</si>
  <si>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</si>
  <si>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</si>
  <si>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</si>
  <si>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</si>
  <si>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</si>
  <si>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</si>
  <si>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</si>
  <si>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</si>
  <si>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</si>
  <si>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</si>
  <si>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</si>
  <si>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</si>
  <si>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</si>
  <si>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</si>
  <si>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</si>
  <si>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</si>
  <si>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</si>
  <si>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</si>
  <si>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</si>
  <si>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</si>
  <si>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</si>
  <si>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</si>
  <si>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</si>
  <si>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</si>
  <si>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</si>
  <si>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</si>
  <si>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</si>
  <si>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</si>
  <si>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</si>
  <si>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</si>
  <si>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</si>
  <si>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</si>
  <si>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</si>
  <si>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</si>
  <si>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</si>
  <si>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</si>
  <si>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</si>
  <si>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</si>
  <si>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</si>
  <si>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</si>
  <si>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</si>
  <si>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</si>
  <si>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</si>
  <si>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</si>
  <si>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</si>
  <si>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</si>
  <si>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</si>
  <si>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</si>
  <si>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</si>
  <si>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</si>
  <si>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</si>
  <si>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</si>
  <si>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</si>
  <si>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</si>
  <si>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</si>
  <si>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</si>
  <si>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</si>
  <si>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</si>
  <si>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</si>
  <si>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</si>
  <si>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</si>
  <si>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</si>
  <si>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</si>
  <si>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</si>
  <si>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</si>
  <si>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</si>
  <si>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</si>
  <si>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</si>
  <si>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</si>
  <si>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</si>
  <si>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</si>
  <si>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</si>
  <si>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</si>
  <si>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</si>
  <si>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</si>
  <si>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</si>
  <si>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</si>
  <si>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</si>
  <si>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</si>
  <si>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</si>
  <si>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</si>
  <si>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</si>
  <si>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</si>
  <si>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</si>
  <si>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</si>
  <si>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</si>
  <si>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</si>
  <si>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</si>
  <si>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</si>
  <si>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</si>
  <si>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</si>
  <si>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</si>
  <si>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</si>
  <si>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</si>
  <si>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</si>
  <si>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</si>
  <si>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</si>
  <si>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</si>
  <si>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</si>
  <si>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</si>
  <si>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</si>
  <si>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</si>
  <si>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</si>
  <si>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</si>
  <si>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</si>
  <si>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</si>
  <si>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</si>
  <si>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</si>
  <si>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</si>
  <si>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</si>
  <si>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</si>
  <si>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</si>
  <si>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</si>
  <si>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</si>
  <si>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</si>
  <si>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</si>
  <si>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</si>
  <si>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</si>
  <si>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</si>
  <si>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</si>
  <si>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</si>
  <si>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</si>
  <si>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</si>
  <si>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</si>
  <si>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</si>
  <si>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</si>
  <si>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</si>
  <si>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</si>
  <si>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</si>
  <si>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</si>
  <si>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</si>
  <si>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</si>
  <si>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</si>
  <si>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</si>
  <si>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</si>
  <si>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</si>
  <si>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</si>
  <si>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</si>
  <si>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</si>
  <si>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</si>
  <si>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</si>
  <si>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</si>
  <si>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</si>
  <si>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</si>
  <si>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</si>
  <si>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</si>
  <si>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</si>
  <si>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</si>
  <si>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</si>
  <si>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</si>
  <si>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</si>
  <si>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</si>
  <si>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</si>
  <si>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</si>
  <si>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</si>
  <si>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</si>
  <si>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</si>
  <si>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</si>
  <si>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</si>
  <si>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</si>
  <si>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</si>
  <si>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</si>
  <si>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</si>
  <si>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</si>
  <si>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</si>
  <si>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</si>
  <si>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</si>
  <si>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</si>
  <si>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</si>
  <si>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</si>
  <si>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</si>
  <si>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</si>
  <si>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</si>
  <si>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</si>
  <si>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</si>
  <si>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</si>
  <si>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</si>
  <si>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</si>
  <si>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</si>
  <si>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</si>
  <si>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</si>
  <si>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</si>
  <si>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</si>
  <si>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</si>
  <si>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</si>
  <si>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</si>
  <si>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</si>
  <si>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</si>
  <si>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</si>
  <si>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</si>
  <si>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</si>
  <si>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</si>
  <si>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</si>
  <si>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</si>
  <si>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</si>
  <si>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</si>
  <si>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</si>
  <si>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</si>
  <si>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</si>
  <si>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</si>
  <si>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</si>
  <si>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</si>
  <si>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</si>
  <si>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</si>
  <si>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</si>
  <si>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</si>
  <si>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</si>
  <si>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</si>
  <si>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</si>
  <si>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</si>
  <si>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</si>
  <si>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</si>
  <si>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</si>
  <si>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</si>
  <si>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</si>
  <si>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</si>
  <si>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</si>
  <si>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</si>
  <si>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</si>
  <si>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</si>
  <si>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</si>
  <si>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</si>
  <si>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</si>
  <si>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</si>
  <si>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</si>
  <si>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</si>
  <si>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</si>
  <si>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</si>
  <si>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</si>
  <si>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</si>
  <si>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</si>
  <si>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</si>
  <si>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</si>
  <si>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</si>
  <si>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</si>
  <si>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</si>
  <si>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</si>
  <si>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</si>
  <si>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</si>
  <si>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</si>
  <si>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</si>
  <si>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</si>
  <si>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</si>
  <si>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</si>
  <si>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</si>
  <si>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</si>
  <si>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</si>
  <si>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</si>
  <si>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</si>
  <si>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</si>
  <si>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</si>
  <si>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</si>
  <si>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</si>
  <si>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</si>
  <si>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</si>
  <si>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</si>
  <si>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</si>
  <si>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</si>
  <si>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</si>
  <si>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</si>
  <si>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</si>
  <si>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</si>
  <si>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</si>
  <si>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</si>
  <si>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</si>
  <si>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</si>
  <si>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</si>
  <si>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</si>
  <si>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</si>
  <si>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</si>
  <si>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</si>
  <si>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</si>
  <si>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</si>
  <si>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</si>
  <si>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</si>
  <si>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</si>
  <si>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</si>
  <si>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</si>
  <si>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</si>
  <si>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</si>
  <si>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</si>
  <si>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</si>
  <si>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</si>
  <si>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</si>
  <si>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</si>
  <si>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</si>
  <si>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</si>
  <si>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</si>
  <si>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</si>
  <si>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</si>
  <si>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</si>
  <si>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</si>
  <si>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</si>
  <si>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</si>
  <si>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</si>
  <si>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</si>
  <si>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</si>
  <si>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</si>
  <si>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</si>
  <si>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</si>
  <si>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</si>
  <si>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</si>
  <si>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</si>
  <si>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</si>
  <si>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</si>
  <si>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</si>
  <si>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</si>
  <si>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</si>
  <si>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</si>
  <si>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</si>
  <si>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</si>
  <si>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</si>
  <si>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</si>
  <si>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</si>
  <si>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</si>
  <si>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</si>
  <si>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</si>
  <si>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</si>
  <si>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</si>
  <si>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</si>
  <si>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</si>
  <si>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</si>
  <si>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</si>
  <si>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</si>
  <si>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</si>
  <si>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</si>
  <si>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</si>
  <si>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</si>
  <si>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</si>
  <si>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</si>
  <si>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</si>
  <si>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</si>
  <si>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</si>
  <si>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</si>
  <si>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</si>
  <si>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</si>
  <si>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</si>
  <si>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</si>
  <si>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</si>
  <si>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</si>
  <si>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</si>
  <si>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</si>
  <si>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</si>
  <si>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</si>
  <si>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</si>
  <si>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</si>
  <si>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</si>
  <si>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</si>
  <si>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</si>
  <si>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</si>
  <si>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</si>
  <si>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</si>
  <si>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</si>
  <si>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</si>
  <si>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</si>
  <si>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</si>
  <si>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</si>
  <si>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</si>
  <si>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</si>
  <si>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</si>
  <si>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</si>
  <si>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</si>
  <si>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</si>
  <si>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</si>
  <si>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</si>
  <si>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</si>
  <si>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</si>
  <si>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</si>
  <si>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</si>
  <si>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</si>
  <si>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</si>
  <si>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</si>
  <si>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</si>
  <si>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</si>
  <si>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</si>
  <si>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</si>
  <si>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</si>
  <si>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</si>
  <si>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</si>
  <si>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</si>
  <si>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</si>
  <si>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</si>
  <si>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</si>
  <si>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</si>
  <si>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</si>
  <si>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</si>
  <si>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</si>
  <si>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</si>
  <si>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</si>
  <si>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</si>
  <si>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</si>
  <si>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</si>
  <si>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</si>
  <si>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</si>
  <si>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</si>
  <si>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</si>
  <si>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</si>
  <si>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</si>
  <si>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</si>
  <si>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</si>
  <si>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</si>
  <si>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</si>
  <si>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</si>
  <si>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</si>
  <si>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</si>
  <si>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</si>
  <si>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</si>
  <si>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</si>
  <si>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</si>
  <si>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</si>
  <si>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</si>
  <si>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</si>
  <si>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</si>
  <si>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</si>
  <si>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</si>
  <si>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</si>
  <si>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</si>
  <si>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</si>
  <si>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</si>
  <si>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</si>
  <si>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</si>
  <si>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</si>
  <si>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</si>
  <si>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</si>
  <si>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</si>
  <si>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</si>
  <si>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</si>
  <si>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</si>
  <si>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</si>
  <si>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</si>
  <si>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</si>
  <si>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</si>
  <si>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</si>
  <si>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</si>
  <si>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</si>
  <si>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</si>
  <si>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</si>
  <si>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</si>
  <si>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</si>
  <si>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</si>
  <si>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</si>
  <si>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</si>
  <si>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</si>
  <si>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</si>
  <si>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</si>
  <si>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</si>
  <si>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</si>
  <si>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</si>
  <si>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</si>
  <si>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</si>
  <si>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</si>
  <si>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</si>
  <si>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</si>
  <si>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</si>
  <si>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</si>
  <si>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</si>
  <si>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</si>
  <si>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</si>
  <si>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</si>
  <si>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</si>
  <si>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</si>
  <si>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</si>
  <si>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</si>
  <si>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</si>
  <si>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</si>
  <si>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</si>
  <si>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</si>
  <si>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</si>
  <si>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</si>
  <si>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</si>
  <si>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</si>
  <si>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</si>
  <si>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</si>
  <si>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</si>
  <si>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</si>
  <si>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</si>
  <si>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</si>
  <si>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</si>
  <si>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</si>
  <si>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</si>
  <si>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</si>
  <si>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</si>
  <si>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</si>
  <si>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</si>
  <si>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</si>
  <si>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</si>
  <si>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</si>
  <si>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</si>
  <si>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</si>
  <si>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</si>
  <si>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</si>
  <si>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</si>
  <si>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</si>
  <si>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</si>
  <si>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</si>
  <si>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</si>
  <si>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</si>
  <si>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</si>
  <si>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</si>
  <si>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</si>
  <si>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</si>
  <si>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</si>
  <si>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</si>
  <si>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</si>
  <si>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</si>
  <si>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</si>
  <si>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</si>
  <si>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</si>
  <si>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</si>
  <si>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</si>
  <si>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</si>
  <si>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</si>
  <si>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</si>
  <si>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</si>
  <si>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</si>
  <si>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</si>
  <si>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</si>
  <si>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</si>
  <si>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</si>
  <si>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</si>
  <si>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</si>
  <si>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</si>
  <si>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</si>
  <si>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</si>
  <si>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</si>
  <si>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</si>
  <si>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</si>
  <si>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</si>
  <si>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</si>
  <si>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</si>
  <si>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</si>
  <si>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</si>
  <si>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</si>
  <si>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</si>
  <si>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</si>
  <si>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</si>
  <si>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</si>
  <si>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</si>
  <si>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</si>
  <si>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</si>
  <si>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</si>
  <si>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</si>
  <si>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</si>
  <si>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</si>
  <si>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</si>
  <si>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</si>
  <si>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</si>
  <si>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</si>
  <si>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</si>
  <si>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</si>
  <si>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</si>
  <si>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</si>
  <si>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</si>
  <si>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</si>
  <si>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</si>
  <si>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</si>
  <si>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</si>
  <si>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</si>
  <si>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</si>
  <si>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</si>
  <si>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</si>
  <si>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</si>
  <si>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</si>
  <si>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</si>
  <si>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</si>
  <si>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</si>
  <si>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</si>
  <si>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</si>
  <si>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</si>
  <si>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</si>
  <si>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</si>
  <si>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</si>
  <si>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</si>
  <si>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</si>
  <si>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</si>
  <si>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</si>
  <si>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</si>
  <si>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</si>
  <si>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</si>
  <si>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</si>
  <si>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</si>
  <si>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</si>
  <si>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</si>
  <si>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</si>
  <si>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</si>
  <si>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</si>
  <si>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</si>
  <si>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</si>
  <si>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</si>
  <si>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</si>
  <si>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</si>
  <si>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</si>
  <si>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</si>
  <si>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</si>
  <si>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</si>
  <si>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</si>
  <si>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</si>
  <si>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</si>
  <si>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</si>
  <si>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</si>
  <si>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</si>
  <si>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</si>
  <si>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</si>
  <si>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</si>
  <si>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</si>
  <si>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</si>
  <si>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</si>
  <si>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</si>
  <si>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</si>
  <si>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</si>
  <si>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</si>
  <si>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</si>
  <si>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</si>
  <si>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</si>
  <si>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</si>
  <si>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</si>
  <si>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</si>
  <si>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</si>
  <si>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</si>
  <si>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</si>
  <si>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</si>
  <si>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</si>
  <si>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</si>
  <si>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</si>
  <si>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</si>
  <si>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</si>
  <si>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</si>
  <si>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</si>
  <si>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</si>
  <si>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</si>
  <si>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</si>
  <si>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</si>
  <si>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</si>
  <si>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</si>
  <si>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</si>
  <si>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</si>
  <si>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</si>
  <si>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</si>
  <si>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</si>
  <si>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</si>
  <si>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</si>
  <si>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</si>
  <si>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</si>
  <si>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</si>
  <si>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</si>
  <si>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</si>
  <si>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</si>
  <si>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</si>
  <si>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</si>
  <si>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</si>
  <si>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</si>
  <si>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</si>
  <si>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</si>
  <si>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</si>
  <si>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</si>
  <si>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</si>
  <si>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</si>
  <si>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</si>
  <si>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</si>
  <si>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</si>
  <si>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</si>
  <si>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</si>
  <si>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</si>
  <si>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</si>
  <si>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</si>
  <si>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</si>
  <si>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</si>
  <si>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</si>
  <si>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</si>
  <si>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</si>
  <si>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</si>
  <si>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</si>
  <si>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</si>
  <si>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</si>
  <si>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</si>
  <si>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</si>
  <si>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</si>
  <si>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</si>
  <si>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</si>
  <si>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</si>
  <si>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</si>
  <si>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</si>
  <si>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</si>
  <si>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</si>
  <si>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</si>
  <si>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</si>
  <si>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</si>
  <si>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</si>
  <si>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</si>
  <si>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</si>
  <si>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</si>
  <si>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</si>
  <si>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</si>
  <si>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</si>
  <si>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</si>
  <si>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</si>
  <si>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</si>
  <si>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</si>
  <si>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</si>
  <si>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</si>
  <si>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</si>
  <si>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</si>
  <si>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</si>
  <si>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</si>
  <si>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</si>
  <si>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</si>
  <si>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</si>
  <si>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</si>
  <si>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</si>
  <si>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</si>
  <si>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</si>
  <si>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</si>
  <si>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</si>
  <si>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</si>
  <si>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</si>
  <si>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</si>
  <si>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</si>
  <si>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</si>
  <si>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</si>
  <si>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</si>
  <si>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</si>
  <si>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</si>
  <si>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</si>
  <si>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</si>
  <si>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</si>
  <si>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</si>
  <si>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</si>
  <si>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</si>
  <si>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</si>
  <si>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</si>
  <si>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</si>
  <si>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</si>
  <si>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</si>
  <si>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</si>
  <si>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</si>
  <si>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</si>
  <si>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</si>
  <si>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</si>
  <si>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</si>
  <si>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</si>
  <si>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</si>
  <si>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</si>
  <si>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</si>
  <si>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</si>
  <si>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</si>
  <si>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</si>
  <si>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</si>
  <si>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</si>
  <si>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</si>
  <si>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</si>
  <si>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</si>
  <si>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</si>
  <si>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</si>
  <si>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</si>
  <si>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</si>
  <si>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</si>
  <si>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</si>
  <si>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</si>
  <si>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</si>
  <si>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</si>
  <si>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</si>
  <si>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</si>
  <si>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</si>
  <si>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</si>
  <si>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</si>
  <si>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</si>
  <si>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</si>
  <si>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</si>
  <si>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</si>
  <si>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</si>
  <si>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</si>
  <si>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</si>
  <si>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</si>
  <si>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</si>
  <si>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</si>
  <si>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</si>
  <si>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</si>
  <si>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</si>
  <si>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</si>
  <si>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</si>
  <si>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</si>
  <si>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</si>
  <si>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</si>
  <si>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</si>
  <si>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</si>
  <si>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</si>
  <si>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</si>
  <si>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</si>
  <si>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</si>
  <si>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</si>
  <si>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</si>
  <si>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</si>
  <si>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</si>
  <si>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</si>
  <si>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</si>
  <si>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</si>
  <si>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</si>
  <si>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</si>
  <si>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</si>
  <si>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</si>
  <si>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</si>
  <si>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</si>
  <si>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</si>
  <si>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</si>
  <si>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</si>
  <si>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</si>
  <si>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</si>
  <si>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</si>
  <si>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</si>
  <si>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</si>
  <si>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</si>
  <si>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</si>
  <si>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</si>
  <si>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</si>
  <si>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</si>
  <si>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</si>
  <si>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</si>
  <si>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</si>
  <si>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</si>
  <si>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</si>
  <si>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</si>
  <si>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</si>
  <si>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</si>
  <si>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</si>
  <si>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</si>
  <si>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</si>
  <si>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</si>
  <si>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</si>
  <si>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</si>
  <si>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</si>
  <si>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</si>
  <si>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</si>
  <si>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</si>
  <si>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</si>
  <si>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</si>
  <si>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</si>
  <si>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</si>
  <si>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</si>
  <si>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</si>
  <si>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</si>
  <si>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</si>
  <si>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</si>
  <si>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</si>
  <si>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</si>
  <si>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</si>
  <si>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</si>
  <si>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</si>
  <si>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</si>
  <si>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</si>
  <si>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</si>
  <si>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</si>
  <si>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</si>
  <si>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</si>
  <si>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</si>
  <si>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</si>
  <si>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</si>
  <si>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</si>
  <si>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</si>
  <si>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</si>
  <si>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</si>
  <si>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</si>
  <si>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</si>
  <si>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</si>
  <si>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</si>
  <si>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</si>
  <si>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</si>
  <si>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</si>
  <si>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</si>
  <si>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</si>
  <si>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</si>
  <si>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</si>
  <si>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</si>
  <si>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</si>
  <si>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</si>
  <si>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</si>
  <si>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</si>
  <si>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</si>
  <si>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</si>
  <si>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</si>
  <si>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</si>
  <si>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</si>
  <si>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</si>
  <si>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</si>
  <si>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</si>
  <si>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</si>
  <si>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</si>
  <si>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</si>
  <si>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</si>
  <si>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</si>
  <si>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</si>
  <si>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</si>
  <si>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</si>
  <si>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</si>
  <si>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</si>
  <si>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</si>
  <si>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</si>
  <si>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</si>
  <si>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</si>
  <si>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</si>
  <si>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</si>
  <si>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</si>
  <si>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</si>
  <si>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</si>
  <si>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</si>
  <si>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</si>
  <si>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</si>
  <si>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</si>
  <si>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</si>
  <si>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</si>
  <si>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</si>
  <si>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</si>
  <si>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</si>
  <si>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</si>
  <si>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</si>
  <si>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</si>
  <si>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</si>
  <si>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</si>
  <si>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</si>
  <si>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</si>
  <si>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</si>
  <si>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</si>
  <si>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</si>
  <si>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</si>
  <si>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</si>
  <si>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</si>
  <si>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</si>
  <si>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</si>
  <si>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</si>
  <si>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</si>
  <si>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</si>
  <si>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</si>
  <si>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</si>
  <si>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</si>
  <si>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</si>
  <si>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</si>
  <si>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</si>
  <si>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</si>
  <si>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</si>
  <si>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</si>
  <si>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</si>
  <si>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</si>
  <si>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</si>
  <si>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</si>
  <si>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</si>
  <si>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</si>
  <si>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</si>
  <si>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</si>
  <si>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</si>
  <si>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</si>
  <si>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</si>
  <si>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</si>
  <si>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</si>
  <si>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</si>
  <si>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</si>
  <si>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</si>
  <si>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</si>
  <si>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</si>
  <si>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</si>
  <si>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</si>
  <si>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</si>
  <si>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</si>
  <si>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</si>
  <si>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</si>
  <si>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</si>
  <si>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</si>
  <si>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</si>
  <si>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</si>
  <si>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</si>
  <si>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</si>
  <si>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</si>
  <si>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</si>
  <si>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</si>
  <si>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</si>
  <si>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</si>
  <si>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</si>
  <si>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</si>
  <si>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</si>
  <si>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</si>
  <si>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</si>
  <si>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</si>
  <si>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</si>
  <si>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</si>
  <si>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</si>
  <si>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</si>
  <si>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</si>
  <si>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</si>
  <si>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</si>
  <si>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</si>
  <si>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</si>
  <si>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</si>
  <si>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</si>
  <si>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</si>
  <si>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</si>
  <si>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</si>
  <si>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</si>
  <si>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</si>
  <si>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</si>
  <si>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</si>
  <si>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</si>
  <si>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</si>
  <si>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</si>
  <si>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</si>
  <si>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</si>
  <si>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</si>
  <si>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</si>
  <si>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</si>
  <si>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</si>
  <si>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</si>
  <si>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</si>
  <si>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</si>
  <si>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</si>
  <si>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</si>
  <si>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</si>
  <si>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</si>
  <si>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</si>
  <si>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</si>
  <si>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</si>
  <si>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</si>
  <si>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</si>
  <si>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</si>
  <si>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</si>
  <si>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</si>
  <si>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</si>
  <si>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</si>
  <si>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</si>
  <si>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</si>
  <si>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</si>
  <si>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</si>
  <si>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</si>
  <si>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</si>
  <si>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</si>
  <si>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</si>
  <si>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</si>
  <si>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</si>
  <si>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</si>
  <si>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</si>
  <si>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</si>
  <si>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</si>
  <si>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</si>
  <si>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</si>
  <si>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</si>
  <si>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</si>
  <si>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</si>
  <si>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</si>
  <si>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</si>
  <si>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</si>
  <si>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</si>
  <si>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</si>
  <si>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</si>
  <si>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</si>
  <si>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</si>
  <si>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</si>
  <si>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</si>
  <si>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</si>
  <si>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</si>
  <si>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</si>
  <si>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</si>
  <si>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</si>
  <si>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</si>
  <si>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</si>
  <si>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</si>
  <si>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</si>
  <si>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</si>
  <si>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</si>
  <si>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</si>
  <si>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</si>
  <si>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</si>
  <si>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</si>
  <si>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</si>
  <si>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</si>
  <si>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</si>
  <si>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</si>
  <si>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</si>
  <si>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</si>
  <si>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</si>
  <si>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</si>
  <si>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</si>
  <si>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</si>
  <si>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</si>
  <si>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</si>
  <si>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</si>
  <si>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</si>
  <si>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</si>
  <si>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</si>
  <si>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</si>
  <si>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</si>
  <si>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</si>
  <si>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</si>
  <si>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</si>
  <si>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</si>
  <si>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</si>
  <si>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</si>
  <si>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</si>
  <si>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</si>
  <si>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</si>
  <si>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</si>
  <si>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</si>
  <si>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</si>
  <si>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</si>
  <si>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</si>
  <si>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</si>
  <si>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</si>
  <si>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</si>
  <si>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</si>
  <si>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</si>
  <si>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</si>
  <si>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</si>
  <si>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</si>
  <si>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</si>
  <si>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</si>
  <si>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</si>
  <si>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</si>
  <si>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</si>
  <si>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</si>
  <si>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</si>
  <si>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</si>
  <si>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</si>
  <si>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</si>
  <si>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</si>
  <si>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</si>
  <si>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</si>
  <si>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</si>
  <si>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</si>
  <si>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</si>
  <si>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</si>
  <si>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</si>
  <si>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</si>
  <si>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</si>
  <si>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</si>
  <si>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</si>
  <si>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</si>
  <si>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</si>
  <si>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</si>
  <si>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</si>
  <si>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</si>
  <si>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</si>
  <si>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</si>
  <si>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</si>
  <si>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</si>
  <si>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</si>
  <si>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</si>
  <si>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</si>
  <si>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</si>
  <si>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</si>
  <si>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</si>
  <si>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</si>
  <si>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</si>
  <si>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</si>
  <si>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</si>
  <si>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</si>
  <si>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</si>
  <si>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</si>
  <si>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</si>
  <si>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</si>
  <si>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</si>
  <si>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</si>
  <si>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</si>
  <si>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</si>
  <si>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</si>
  <si>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</si>
  <si>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</si>
  <si>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</si>
  <si>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</si>
  <si>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</si>
  <si>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</si>
  <si>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</si>
  <si>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</si>
  <si>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</si>
  <si>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</si>
  <si>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</si>
  <si>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</si>
  <si>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</si>
  <si>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</si>
  <si>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</si>
  <si>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</si>
  <si>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</si>
  <si>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</si>
  <si>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</si>
  <si>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</si>
  <si>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</si>
  <si>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</si>
  <si>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</si>
  <si>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</si>
  <si>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</si>
  <si>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</si>
  <si>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</si>
  <si>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</si>
  <si>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</si>
  <si>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</si>
  <si>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</si>
  <si>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</si>
  <si>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</si>
  <si>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</si>
  <si>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</si>
  <si>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</si>
  <si>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</si>
  <si>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</si>
  <si>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</si>
  <si>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</si>
  <si>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</si>
  <si>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</si>
  <si>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</si>
  <si>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</si>
  <si>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</si>
  <si>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</si>
  <si>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</si>
  <si>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</si>
  <si>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</si>
  <si>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</si>
  <si>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</si>
  <si>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</si>
  <si>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</si>
  <si>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</si>
  <si>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</si>
  <si>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</si>
  <si>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</si>
  <si>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</si>
  <si>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</si>
  <si>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</si>
  <si>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</si>
  <si>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</si>
  <si>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</si>
  <si>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</si>
  <si>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</si>
  <si>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</si>
  <si>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</si>
  <si>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</si>
  <si>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</si>
  <si>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</si>
  <si>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</si>
  <si>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</si>
  <si>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</si>
  <si>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</si>
  <si>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</si>
  <si>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</si>
  <si>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</si>
  <si>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</si>
  <si>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</si>
  <si>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</si>
  <si>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</si>
  <si>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</si>
  <si>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</si>
  <si>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</si>
  <si>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</si>
  <si>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</si>
  <si>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</si>
  <si>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</si>
  <si>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</si>
  <si>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</si>
  <si>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</si>
  <si>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</si>
  <si>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</si>
  <si>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</si>
  <si>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</si>
  <si>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</si>
  <si>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</si>
  <si>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</si>
  <si>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</si>
  <si>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</si>
  <si>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</si>
  <si>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</si>
  <si>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</si>
  <si>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</si>
  <si>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</si>
  <si>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</si>
  <si>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</si>
  <si>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</si>
  <si>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</si>
  <si>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</si>
  <si>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</si>
  <si>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</si>
  <si>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</si>
  <si>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</si>
  <si>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</si>
  <si>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</si>
  <si>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</si>
  <si>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</si>
  <si>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</si>
  <si>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</si>
  <si>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</si>
  <si>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</si>
  <si>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</si>
  <si>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</si>
  <si>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</si>
  <si>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</si>
  <si>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</si>
  <si>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</si>
  <si>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</si>
  <si>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</si>
  <si>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</si>
  <si>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</si>
  <si>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</si>
  <si>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</si>
  <si>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</si>
  <si>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</si>
  <si>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</si>
  <si>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</si>
  <si>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</si>
  <si>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</si>
  <si>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</si>
  <si>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</si>
  <si>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</si>
  <si>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</si>
  <si>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</si>
  <si>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</si>
  <si>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</si>
  <si>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</si>
  <si>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</si>
  <si>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</si>
  <si>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</si>
  <si>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</si>
  <si>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</si>
  <si>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</si>
  <si>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</si>
  <si>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</si>
  <si>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</si>
  <si>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</si>
  <si>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</si>
  <si>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</si>
  <si>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</si>
  <si>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</si>
  <si>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</si>
  <si>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</si>
  <si>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</si>
  <si>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</si>
  <si>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</si>
  <si>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</si>
  <si>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</si>
  <si>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</si>
  <si>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</si>
  <si>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</si>
  <si>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</si>
  <si>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</si>
  <si>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</si>
  <si>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</si>
  <si>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</si>
  <si>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</si>
  <si>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</si>
  <si>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</si>
  <si>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</si>
  <si>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</si>
  <si>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</si>
  <si>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</si>
  <si>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</si>
  <si>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</si>
  <si>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</si>
  <si>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</si>
  <si>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</si>
  <si>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</si>
  <si>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</si>
  <si>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</si>
  <si>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</si>
  <si>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</si>
  <si>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</si>
  <si>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</si>
  <si>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</si>
  <si>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</si>
  <si>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</si>
  <si>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</si>
  <si>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</si>
  <si>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</si>
  <si>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</si>
  <si>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</si>
  <si>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</si>
  <si>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</si>
  <si>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</si>
  <si>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</si>
  <si>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</si>
  <si>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</si>
  <si>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</si>
  <si>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</si>
  <si>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</si>
  <si>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</si>
  <si>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</si>
  <si>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</si>
  <si>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</si>
  <si>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</si>
  <si>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</si>
  <si>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</si>
  <si>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</si>
  <si>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</si>
  <si>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</si>
  <si>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</si>
  <si>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</si>
  <si>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</si>
  <si>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</si>
  <si>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</si>
  <si>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</si>
  <si>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</si>
  <si>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</si>
  <si>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</si>
  <si>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</si>
  <si>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</si>
  <si>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</si>
  <si>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</si>
  <si>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</si>
  <si>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</si>
  <si>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</si>
  <si>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</si>
  <si>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</si>
  <si>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</si>
  <si>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</si>
  <si>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</si>
  <si>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</si>
  <si>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</si>
  <si>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</si>
  <si>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</si>
  <si>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</si>
  <si>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</si>
  <si>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</si>
  <si>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</si>
  <si>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</si>
  <si>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</si>
  <si>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</si>
  <si>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</si>
  <si>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</si>
  <si>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</si>
  <si>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</si>
  <si>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</si>
  <si>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</si>
  <si>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</si>
  <si>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</si>
  <si>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</si>
  <si>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</si>
  <si>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</si>
  <si>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</si>
  <si>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</si>
  <si>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</si>
  <si>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</si>
  <si>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</si>
  <si>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</si>
  <si>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</si>
  <si>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</si>
  <si>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</si>
  <si>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</si>
  <si>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</si>
  <si>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</si>
  <si>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</si>
  <si>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</si>
  <si>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</si>
  <si>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</si>
  <si>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</si>
  <si>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</si>
  <si>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</si>
  <si>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</si>
  <si>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</si>
  <si>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</si>
  <si>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</si>
  <si>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</si>
  <si>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</si>
  <si>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</si>
  <si>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</si>
  <si>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</si>
  <si>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</si>
  <si>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</si>
  <si>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</si>
  <si>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</si>
  <si>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</si>
  <si>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</si>
  <si>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</si>
  <si>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</si>
  <si>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</si>
  <si>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</si>
  <si>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</si>
  <si>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</si>
  <si>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</si>
  <si>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</si>
  <si>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</si>
  <si>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</si>
  <si>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</si>
  <si>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</si>
  <si>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</si>
  <si>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</si>
  <si>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</si>
  <si>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</si>
  <si>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</si>
  <si>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</si>
  <si>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</si>
  <si>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</si>
  <si>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</si>
  <si>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</si>
  <si>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</si>
  <si>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</si>
  <si>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</si>
  <si>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</si>
  <si>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</si>
  <si>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</si>
  <si>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</si>
  <si>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</si>
  <si>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</si>
  <si>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</si>
  <si>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</si>
  <si>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</si>
  <si>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</si>
  <si>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</si>
  <si>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</si>
  <si>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</si>
  <si>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</si>
  <si>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</si>
  <si>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</si>
  <si>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</si>
  <si>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</si>
  <si>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</si>
  <si>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</si>
  <si>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</si>
  <si>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</si>
  <si>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</si>
  <si>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</si>
  <si>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</si>
  <si>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</si>
  <si>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</si>
  <si>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</si>
  <si>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</si>
  <si>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</si>
  <si>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</si>
  <si>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</si>
  <si>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</si>
  <si>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</si>
  <si>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</si>
  <si>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</si>
  <si>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</si>
  <si>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</si>
  <si>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</si>
  <si>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</si>
  <si>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</si>
  <si>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</si>
  <si>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</si>
  <si>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</si>
  <si>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</si>
  <si>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</si>
  <si>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</si>
  <si>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</si>
  <si>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</si>
  <si>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</si>
  <si>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</si>
  <si>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</si>
  <si>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</si>
  <si>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</si>
  <si>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</si>
  <si>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</si>
  <si>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</si>
  <si>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</si>
  <si>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</si>
  <si>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</si>
  <si>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</si>
  <si>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</si>
  <si>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</si>
  <si>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</si>
  <si>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</si>
  <si>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</si>
  <si>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</si>
  <si>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</si>
  <si>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</si>
  <si>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</si>
  <si>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</si>
  <si>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</si>
  <si>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</si>
  <si>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</si>
  <si>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</si>
  <si>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</si>
  <si>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</si>
  <si>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</si>
  <si>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</si>
  <si>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</si>
  <si>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</si>
  <si>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</si>
  <si>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</si>
  <si>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</si>
  <si>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</si>
  <si>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</si>
  <si>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</si>
  <si>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</si>
  <si>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</si>
  <si>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</si>
  <si>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</si>
  <si>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</si>
  <si>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</si>
  <si>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</si>
  <si>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</si>
  <si>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</si>
  <si>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</si>
  <si>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</si>
  <si>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</si>
  <si>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</si>
  <si>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</si>
  <si>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</si>
  <si>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</si>
  <si>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</si>
  <si>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</si>
  <si>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</si>
  <si>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</si>
  <si>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</si>
  <si>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</si>
  <si>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</si>
  <si>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</si>
  <si>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</si>
  <si>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</si>
  <si>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</si>
  <si>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</si>
  <si>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</si>
  <si>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</si>
  <si>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</si>
  <si>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</si>
  <si>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</si>
  <si>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</si>
  <si>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</si>
  <si>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</si>
  <si>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</si>
  <si>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</si>
  <si>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</si>
  <si>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</si>
  <si>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</si>
  <si>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</si>
  <si>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</si>
  <si>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</si>
  <si>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</si>
  <si>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</si>
  <si>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</si>
  <si>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</si>
  <si>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</si>
  <si>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</si>
  <si>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</si>
  <si>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</si>
  <si>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</si>
  <si>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</si>
  <si>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</si>
  <si>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</si>
  <si>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</si>
  <si>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</si>
  <si>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</si>
  <si>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</si>
  <si>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</si>
  <si>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</si>
  <si>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</si>
  <si>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</si>
  <si>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</si>
  <si>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</si>
  <si>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</si>
  <si>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</si>
  <si>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</si>
  <si>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</si>
  <si>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</si>
  <si>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</si>
  <si>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</si>
  <si>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</si>
  <si>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</si>
  <si>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</si>
  <si>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</si>
  <si>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</si>
  <si>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</si>
  <si>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</si>
  <si>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</si>
  <si>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</si>
  <si>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</si>
  <si>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</si>
  <si>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</si>
  <si>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</si>
  <si>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</si>
  <si>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</si>
  <si>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</si>
  <si>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</si>
  <si>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</si>
  <si>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</si>
  <si>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</si>
  <si>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</si>
  <si>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</si>
  <si>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</si>
  <si>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</si>
  <si>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</si>
  <si>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</si>
  <si>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</si>
  <si>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</si>
  <si>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</si>
  <si>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</si>
  <si>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</si>
  <si>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</si>
  <si>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</si>
  <si>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</si>
  <si>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</si>
  <si>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</si>
  <si>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</si>
  <si>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</si>
  <si>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</si>
  <si>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</si>
  <si>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</si>
  <si>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</si>
  <si>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</si>
  <si>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</si>
  <si>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</si>
  <si>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</si>
  <si>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</si>
  <si>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</si>
  <si>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</si>
  <si>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</si>
  <si>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</si>
  <si>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</si>
  <si>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</si>
  <si>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</si>
  <si>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</si>
  <si>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</si>
  <si>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</si>
  <si>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</si>
  <si>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</si>
  <si>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</si>
  <si>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</si>
  <si>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</si>
  <si>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</si>
  <si>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</si>
  <si>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</si>
  <si>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</si>
  <si>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</si>
  <si>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</si>
  <si>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</si>
  <si>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</si>
  <si>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</si>
  <si>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</si>
  <si>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</si>
  <si>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</si>
  <si>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</si>
  <si>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</si>
  <si>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</si>
  <si>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</si>
  <si>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</si>
  <si>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</si>
  <si>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</si>
  <si>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</si>
  <si>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</si>
  <si>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</si>
  <si>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</si>
  <si>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</si>
  <si>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</si>
  <si>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</si>
  <si>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</si>
  <si>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</si>
  <si>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</si>
  <si>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</si>
  <si>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</si>
  <si>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</si>
  <si>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</si>
  <si>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</si>
  <si>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</si>
  <si>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</si>
  <si>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</si>
  <si>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</si>
  <si>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</si>
  <si>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</si>
  <si>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</si>
  <si>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</si>
  <si>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</si>
  <si>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</si>
  <si>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</si>
  <si>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</si>
  <si>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</si>
  <si>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</si>
  <si>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</si>
  <si>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</si>
  <si>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</si>
  <si>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</si>
  <si>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</si>
  <si>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</si>
  <si>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</si>
  <si>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</si>
  <si>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</si>
  <si>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</si>
  <si>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</si>
  <si>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</si>
  <si>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</si>
  <si>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</si>
  <si>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</si>
  <si>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</si>
  <si>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</si>
  <si>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</si>
  <si>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</si>
  <si>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</si>
  <si>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</si>
  <si>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</si>
  <si>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</si>
  <si>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</si>
  <si>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</si>
  <si>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</si>
  <si>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</si>
  <si>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</si>
  <si>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</si>
  <si>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</si>
  <si>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</si>
  <si>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</si>
  <si>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</si>
  <si>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</si>
  <si>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</si>
  <si>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</si>
  <si>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</si>
  <si>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</si>
  <si>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</si>
  <si>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</si>
  <si>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</si>
  <si>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</si>
  <si>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</si>
  <si>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</si>
  <si>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</si>
  <si>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</si>
  <si>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</si>
  <si>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</si>
  <si>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</si>
  <si>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</si>
  <si>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</si>
  <si>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</si>
  <si>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</si>
  <si>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</si>
  <si>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</si>
  <si>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</si>
  <si>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</si>
  <si>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</si>
  <si>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</si>
  <si>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</si>
  <si>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</si>
  <si>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</si>
  <si>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</si>
  <si>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</si>
  <si>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</si>
  <si>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</si>
  <si>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</si>
  <si>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</si>
  <si>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</si>
  <si>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</si>
  <si>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</si>
  <si>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</si>
  <si>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</si>
  <si>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</si>
  <si>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</si>
  <si>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</si>
  <si>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</si>
  <si>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</si>
  <si>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</si>
  <si>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</si>
  <si>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</si>
  <si>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</si>
  <si>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</si>
  <si>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</si>
  <si>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</si>
  <si>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</si>
  <si>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</si>
  <si>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</si>
  <si>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</si>
  <si>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</si>
  <si>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</si>
  <si>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</si>
  <si>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</si>
  <si>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</si>
  <si>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</si>
  <si>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</si>
  <si>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</si>
  <si>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</si>
  <si>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</si>
  <si>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</si>
  <si>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</si>
  <si>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</si>
  <si>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</si>
  <si>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</si>
  <si>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</si>
  <si>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</si>
  <si>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</si>
  <si>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</si>
  <si>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</si>
  <si>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</si>
  <si>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</si>
  <si>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</si>
  <si>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</si>
  <si>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</si>
  <si>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</si>
  <si>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</si>
  <si>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</si>
  <si>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</si>
  <si>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</si>
  <si>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</si>
  <si>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</si>
  <si>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</si>
  <si>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</si>
  <si>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</si>
  <si>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</si>
  <si>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</si>
  <si>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</si>
  <si>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</si>
  <si>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</si>
  <si>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</si>
  <si>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</si>
  <si>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</si>
  <si>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</si>
  <si>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</si>
  <si>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</si>
  <si>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</si>
  <si>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</si>
  <si>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</si>
  <si>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</si>
  <si>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</si>
  <si>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</si>
  <si>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</si>
  <si>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</si>
  <si>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</si>
  <si>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</si>
  <si>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</si>
  <si>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</si>
  <si>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</si>
  <si>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</si>
  <si>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</si>
  <si>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</si>
  <si>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</si>
  <si>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</si>
  <si>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</si>
  <si>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</si>
  <si>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</si>
  <si>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</si>
  <si>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</si>
  <si>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</si>
  <si>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</si>
  <si>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</si>
  <si>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</si>
  <si>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</si>
  <si>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</si>
  <si>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</si>
  <si>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</si>
  <si>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</si>
  <si>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</si>
  <si>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</si>
  <si>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</si>
  <si>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</si>
  <si>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</si>
  <si>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</si>
  <si>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</si>
  <si>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</si>
  <si>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</si>
  <si>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</si>
  <si>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</si>
  <si>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</si>
  <si>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</si>
  <si>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</si>
  <si>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</si>
  <si>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</si>
  <si>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</si>
  <si>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</si>
  <si>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</si>
  <si>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</si>
  <si>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</si>
  <si>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</si>
  <si>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</si>
  <si>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</si>
  <si>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</si>
  <si>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</si>
  <si>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</si>
  <si>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</si>
  <si>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</si>
  <si>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</si>
  <si>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</si>
  <si>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</si>
  <si>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</si>
  <si>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</si>
  <si>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</si>
  <si>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</si>
  <si>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</si>
  <si>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</si>
  <si>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</si>
  <si>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</si>
  <si>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</si>
  <si>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</si>
  <si>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</si>
  <si>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</si>
  <si>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</si>
  <si>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</si>
  <si>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</si>
  <si>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</si>
  <si>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</si>
  <si>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</si>
  <si>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</si>
  <si>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</si>
  <si>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</si>
  <si>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</si>
  <si>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</si>
  <si>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</si>
  <si>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</si>
  <si>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</si>
  <si>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</si>
  <si>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</si>
  <si>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</si>
  <si>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</si>
  <si>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</si>
  <si>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</si>
  <si>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</si>
  <si>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</si>
  <si>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</si>
  <si>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</si>
  <si>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</si>
  <si>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</si>
  <si>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</si>
  <si>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</si>
  <si>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</si>
  <si>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</si>
  <si>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</si>
  <si>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</si>
  <si>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</si>
  <si>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</si>
  <si>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</si>
  <si>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</si>
  <si>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</si>
  <si>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</si>
  <si>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</si>
  <si>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</si>
  <si>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</si>
  <si>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</si>
  <si>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</si>
  <si>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</si>
  <si>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</si>
  <si>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</si>
  <si>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</si>
  <si>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</si>
  <si>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</si>
  <si>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</si>
  <si>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</si>
  <si>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</si>
  <si>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</si>
  <si>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</si>
  <si>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</si>
  <si>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</si>
  <si>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</si>
  <si>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</si>
  <si>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</si>
  <si>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</si>
  <si>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</si>
  <si>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</si>
  <si>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</si>
  <si>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</si>
  <si>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</si>
  <si>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</si>
  <si>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</si>
  <si>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</si>
  <si>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</si>
  <si>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</si>
  <si>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</si>
  <si>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</si>
  <si>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</si>
  <si>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</si>
  <si>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</si>
  <si>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</si>
  <si>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</si>
  <si>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</si>
  <si>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</si>
  <si>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</si>
  <si>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</si>
  <si>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</si>
  <si>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</si>
  <si>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</si>
  <si>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</si>
  <si>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</si>
  <si>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</si>
  <si>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</si>
  <si>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</si>
  <si>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</si>
  <si>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</si>
  <si>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</si>
  <si>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</si>
  <si>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</si>
  <si>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</si>
  <si>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</si>
  <si>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</si>
  <si>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</si>
  <si>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</si>
  <si>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</si>
  <si>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</si>
  <si>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</si>
  <si>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</si>
  <si>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</si>
  <si>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</si>
  <si>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</si>
  <si>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</si>
  <si>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</si>
  <si>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</si>
  <si>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</si>
  <si>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</si>
  <si>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</si>
  <si>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</si>
  <si>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</si>
  <si>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</si>
  <si>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</si>
  <si>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</si>
  <si>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</si>
  <si>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</si>
  <si>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</si>
  <si>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</si>
  <si>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</si>
  <si>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</si>
  <si>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</si>
  <si>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</si>
  <si>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</si>
  <si>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</si>
  <si>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</si>
  <si>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</si>
  <si>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</si>
  <si>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</si>
  <si>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</si>
  <si>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</si>
  <si>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</si>
  <si>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</si>
  <si>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</si>
  <si>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</si>
  <si>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</si>
  <si>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</si>
  <si>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</si>
  <si>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</si>
  <si>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</si>
  <si>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</si>
  <si>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</si>
  <si>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</si>
  <si>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</si>
  <si>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</si>
  <si>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</si>
  <si>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</si>
  <si>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</si>
  <si>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</si>
  <si>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</si>
  <si>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</si>
  <si>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</si>
  <si>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</si>
  <si>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</si>
  <si>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</si>
  <si>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</si>
  <si>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</si>
  <si>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</si>
  <si>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</si>
  <si>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</si>
  <si>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</si>
  <si>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</si>
  <si>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</si>
  <si>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</si>
  <si>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</si>
  <si>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</si>
  <si>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</si>
  <si>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</si>
  <si>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</si>
  <si>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</si>
  <si>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</si>
  <si>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</si>
  <si>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</si>
  <si>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</si>
  <si>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</si>
  <si>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</si>
  <si>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</si>
  <si>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</si>
  <si>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</si>
  <si>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</si>
  <si>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</si>
  <si>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</si>
  <si>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</si>
  <si>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</si>
  <si>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</si>
  <si>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</si>
  <si>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</si>
  <si>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</si>
  <si>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</si>
  <si>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</si>
  <si>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</si>
  <si>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</si>
  <si>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</si>
  <si>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</si>
  <si>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</si>
  <si>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</si>
  <si>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</si>
  <si>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</si>
  <si>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</si>
  <si>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</si>
  <si>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</si>
  <si>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</si>
  <si>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</si>
  <si>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</si>
  <si>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</si>
  <si>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</si>
  <si>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</si>
  <si>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</si>
  <si>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</si>
  <si>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</si>
  <si>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</si>
  <si>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</si>
  <si>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</si>
  <si>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</si>
  <si>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</si>
  <si>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</si>
  <si>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</si>
  <si>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</si>
  <si>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</si>
  <si>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</si>
  <si>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</si>
  <si>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</si>
  <si>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</si>
  <si>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</si>
  <si>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</si>
  <si>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</si>
  <si>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</si>
  <si>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</si>
  <si>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</si>
  <si>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</si>
  <si>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</si>
  <si>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</si>
  <si>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</si>
  <si>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</si>
  <si>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</si>
  <si>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</si>
  <si>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</si>
  <si>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</si>
  <si>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</si>
  <si>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</si>
  <si>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</si>
  <si>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</si>
  <si>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</si>
  <si>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</si>
  <si>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</si>
  <si>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</si>
  <si>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</si>
  <si>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</si>
  <si>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</si>
  <si>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</si>
  <si>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</si>
  <si>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</si>
  <si>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</si>
  <si>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</si>
  <si>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</si>
  <si>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</si>
  <si>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</si>
  <si>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</si>
  <si>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</si>
  <si>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</si>
  <si>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</si>
  <si>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</si>
  <si>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</si>
  <si>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</si>
  <si>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</si>
  <si>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</si>
  <si>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</si>
  <si>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</si>
  <si>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</si>
  <si>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</si>
  <si>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</si>
  <si>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</si>
  <si>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</si>
  <si>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</si>
  <si>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</si>
  <si>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</si>
  <si>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</si>
  <si>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</si>
  <si>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</si>
  <si>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</si>
  <si>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</si>
  <si>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</si>
  <si>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</si>
  <si>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</si>
  <si>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</si>
  <si>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</si>
  <si>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</si>
  <si>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</si>
  <si>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</si>
  <si>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</si>
  <si>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</si>
  <si>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</si>
  <si>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</si>
  <si>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</si>
  <si>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</si>
  <si>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</si>
  <si>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</si>
  <si>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</si>
  <si>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</si>
  <si>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</si>
  <si>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</si>
  <si>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</si>
  <si>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</si>
  <si>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</si>
  <si>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</si>
  <si>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</si>
  <si>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</si>
  <si>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</si>
  <si>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</si>
  <si>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</si>
  <si>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</si>
  <si>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</si>
  <si>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</si>
  <si>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</si>
  <si>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</si>
  <si>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</si>
  <si>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</si>
  <si>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</si>
  <si>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</si>
  <si>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</si>
  <si>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</si>
  <si>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</si>
  <si>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</si>
  <si>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</si>
  <si>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</si>
  <si>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</si>
  <si>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</si>
  <si>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</si>
  <si>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</si>
  <si>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</si>
  <si>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</si>
  <si>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</si>
  <si>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</si>
  <si>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</si>
  <si>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</si>
  <si>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</si>
  <si>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</si>
  <si>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</si>
  <si>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</si>
  <si>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</si>
  <si>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</si>
  <si>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</si>
  <si>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</si>
  <si>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</si>
  <si>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</si>
  <si>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</si>
  <si>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</si>
  <si>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</si>
  <si>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</si>
  <si>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</si>
  <si>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</si>
  <si>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</si>
  <si>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</si>
  <si>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</si>
  <si>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</si>
  <si>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</si>
  <si>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</si>
  <si>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</si>
  <si>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</si>
  <si>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</si>
  <si>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</si>
  <si>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</si>
  <si>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</si>
  <si>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</si>
  <si>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</si>
  <si>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</si>
  <si>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</si>
  <si>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</si>
  <si>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</si>
  <si>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</si>
  <si>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</si>
  <si>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</si>
  <si>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</si>
  <si>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</si>
  <si>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</si>
  <si>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</si>
  <si>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</si>
  <si>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</si>
  <si>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</si>
  <si>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</si>
  <si>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</si>
  <si>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</si>
  <si>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</si>
  <si>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</si>
  <si>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</si>
  <si>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</si>
  <si>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</si>
  <si>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</si>
  <si>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</si>
  <si>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</si>
  <si>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</si>
  <si>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</si>
  <si>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</si>
  <si>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</si>
  <si>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</si>
  <si>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</si>
  <si>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</si>
  <si>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</si>
  <si>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</si>
  <si>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</si>
  <si>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</si>
  <si>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</si>
  <si>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</si>
  <si>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</si>
  <si>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</si>
  <si>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</si>
  <si>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</si>
  <si>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</si>
  <si>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</si>
  <si>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</si>
  <si>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</si>
  <si>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</si>
  <si>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</si>
  <si>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</si>
  <si>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</si>
  <si>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</si>
  <si>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</si>
  <si>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</si>
  <si>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</si>
  <si>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</si>
  <si>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</si>
  <si>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</si>
  <si>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</si>
  <si>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</si>
  <si>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</si>
  <si>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</si>
  <si>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</si>
  <si>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</si>
  <si>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</si>
  <si>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</si>
  <si>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</si>
  <si>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</si>
  <si>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</si>
  <si>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</si>
  <si>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</si>
  <si>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</si>
  <si>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</si>
  <si>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</si>
  <si>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</si>
  <si>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</si>
  <si>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</si>
  <si>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</si>
  <si>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</si>
  <si>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</si>
  <si>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</si>
  <si>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</si>
  <si>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</si>
  <si>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</si>
  <si>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</si>
  <si>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</si>
  <si>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</si>
  <si>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</si>
  <si>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</si>
  <si>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</si>
  <si>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</si>
  <si>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</si>
  <si>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</si>
  <si>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</si>
  <si>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</si>
  <si>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</si>
  <si>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</si>
  <si>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</si>
  <si>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</si>
  <si>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</si>
  <si>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</si>
  <si>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</si>
  <si>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</si>
  <si>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</si>
  <si>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</si>
  <si>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</si>
  <si>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</si>
  <si>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</si>
  <si>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</si>
  <si>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</si>
  <si>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</si>
  <si>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</si>
  <si>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</si>
  <si>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</si>
  <si>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</si>
  <si>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</si>
  <si>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</si>
  <si>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</si>
  <si>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</si>
  <si>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</si>
  <si>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</si>
  <si>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</si>
  <si>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</si>
  <si>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</si>
  <si>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</si>
  <si>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</si>
  <si>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</si>
  <si>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</si>
  <si>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</si>
  <si>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</si>
  <si>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</si>
  <si>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</si>
  <si>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</si>
  <si>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</si>
  <si>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</si>
  <si>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</si>
  <si>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</si>
  <si>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</si>
  <si>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</si>
  <si>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</si>
  <si>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</si>
  <si>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</si>
  <si>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</si>
  <si>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</si>
  <si>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</si>
  <si>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</si>
  <si>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</si>
  <si>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</si>
  <si>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</si>
  <si>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</si>
  <si>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</si>
  <si>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</si>
  <si>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</si>
  <si>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</si>
  <si>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</si>
  <si>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</si>
  <si>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</si>
  <si>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</si>
  <si>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</si>
  <si>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</si>
  <si>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</si>
  <si>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</si>
  <si>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</si>
  <si>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</si>
  <si>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</si>
  <si>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</si>
  <si>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</si>
  <si>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</si>
  <si>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</si>
  <si>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</si>
  <si>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</si>
  <si>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</si>
  <si>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</si>
  <si>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</si>
  <si>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</si>
  <si>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</si>
  <si>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</si>
  <si>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</si>
  <si>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</si>
  <si>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</si>
  <si>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</si>
  <si>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</si>
  <si>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</si>
  <si>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</si>
  <si>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</si>
  <si>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</si>
  <si>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</si>
  <si>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</si>
  <si>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</si>
  <si>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</si>
  <si>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</si>
  <si>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</si>
  <si>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</si>
  <si>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</si>
  <si>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</si>
  <si>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</si>
  <si>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</si>
  <si>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</si>
  <si>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</si>
  <si>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</si>
  <si>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</si>
  <si>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</si>
  <si>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</si>
  <si>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</si>
  <si>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</si>
  <si>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</si>
  <si>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</si>
  <si>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</si>
  <si>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</si>
  <si>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</si>
  <si>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</si>
  <si>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</si>
  <si>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</si>
  <si>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</si>
  <si>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</si>
  <si>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</si>
  <si>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</si>
  <si>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</si>
  <si>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</si>
  <si>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</si>
  <si>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</si>
  <si>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</si>
  <si>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</si>
  <si>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</si>
  <si>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</si>
  <si>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</si>
  <si>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</si>
  <si>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</si>
  <si>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</si>
  <si>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</si>
  <si>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</si>
  <si>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</si>
  <si>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</si>
  <si>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</si>
  <si>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</si>
  <si>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</si>
  <si>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</si>
  <si>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</si>
  <si>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</si>
  <si>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</si>
  <si>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</si>
  <si>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</si>
  <si>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</si>
  <si>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</si>
  <si>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</si>
  <si>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</si>
  <si>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</si>
  <si>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</si>
  <si>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</si>
  <si>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</si>
  <si>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</si>
  <si>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</si>
  <si>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</si>
  <si>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</si>
  <si>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</si>
  <si>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</si>
  <si>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</si>
  <si>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</si>
  <si>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</si>
  <si>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</si>
  <si>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</si>
  <si>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</si>
  <si>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</si>
  <si>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</si>
  <si>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</si>
  <si>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</si>
  <si>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</si>
  <si>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</si>
  <si>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</si>
  <si>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</si>
  <si>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</si>
  <si>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</si>
  <si>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</si>
  <si>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</si>
  <si>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</si>
  <si>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</si>
  <si>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</si>
  <si>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</si>
  <si>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</si>
  <si>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</si>
  <si>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</si>
  <si>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</si>
  <si>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</si>
  <si>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</si>
  <si>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</si>
  <si>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</si>
  <si>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</si>
  <si>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</si>
  <si>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</si>
  <si>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</si>
  <si>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</si>
  <si>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</si>
  <si>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</si>
  <si>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</si>
  <si>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</si>
  <si>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</si>
  <si>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</si>
  <si>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</si>
  <si>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</si>
  <si>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</si>
  <si>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</si>
  <si>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</si>
  <si>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</si>
  <si>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</si>
  <si>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</si>
  <si>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</si>
  <si>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</si>
  <si>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</si>
  <si>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</si>
  <si>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</si>
  <si>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</si>
  <si>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</si>
  <si>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</si>
  <si>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</si>
  <si>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</si>
  <si>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</si>
  <si>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</si>
  <si>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</si>
  <si>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</si>
  <si>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</si>
  <si>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</si>
  <si>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</si>
  <si>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</si>
  <si>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</si>
  <si>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</si>
  <si>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</si>
  <si>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</si>
  <si>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</si>
  <si>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</si>
  <si>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</si>
  <si>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</si>
  <si>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</si>
  <si>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</si>
  <si>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</si>
  <si>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</si>
  <si>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</si>
  <si>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</si>
  <si>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</si>
  <si>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</si>
  <si>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</si>
  <si>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</si>
  <si>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</si>
  <si>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</si>
  <si>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</si>
  <si>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</si>
  <si>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</si>
  <si>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</si>
  <si>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</si>
  <si>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</si>
  <si>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</si>
  <si>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</si>
  <si>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</si>
  <si>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</si>
  <si>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</si>
  <si>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</si>
  <si>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</si>
  <si>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</si>
  <si>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</si>
  <si>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</si>
  <si>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</si>
  <si>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</si>
  <si>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</si>
  <si>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</si>
  <si>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</si>
  <si>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</si>
  <si>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</si>
  <si>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</si>
  <si>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</si>
  <si>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</si>
  <si>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</si>
  <si>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</si>
  <si>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</si>
  <si>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</si>
  <si>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</si>
  <si>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</si>
  <si>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</si>
  <si>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</si>
  <si>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</si>
  <si>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</si>
  <si>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</si>
  <si>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</si>
  <si>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</si>
  <si>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</si>
  <si>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</si>
  <si>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</si>
  <si>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</si>
  <si>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</si>
  <si>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</si>
  <si>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</si>
  <si>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</si>
  <si>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</si>
  <si>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</si>
  <si>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</si>
  <si>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</si>
  <si>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</si>
  <si>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</si>
  <si>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</si>
  <si>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</si>
  <si>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</si>
  <si>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</si>
  <si>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</si>
  <si>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</si>
  <si>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</si>
  <si>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</si>
  <si>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</si>
  <si>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</si>
  <si>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</si>
  <si>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</si>
  <si>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</si>
  <si>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</si>
  <si>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</si>
  <si>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</si>
  <si>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</si>
  <si>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</si>
  <si>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</si>
  <si>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</si>
  <si>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</si>
  <si>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</si>
  <si>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</si>
  <si>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</si>
  <si>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</si>
  <si>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</si>
  <si>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</si>
  <si>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</si>
  <si>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</si>
  <si>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</si>
  <si>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</si>
  <si>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</si>
  <si>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</si>
  <si>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</si>
  <si>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</si>
  <si>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</si>
  <si>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</si>
  <si>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</si>
  <si>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</si>
  <si>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</si>
  <si>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</si>
  <si>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</si>
  <si>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</si>
  <si>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</si>
  <si>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</si>
  <si>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</si>
  <si>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</si>
  <si>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</si>
  <si>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</si>
  <si>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</si>
  <si>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</si>
  <si>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</si>
  <si>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</si>
  <si>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</si>
  <si>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</si>
  <si>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</si>
  <si>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</si>
  <si>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</si>
  <si>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</si>
  <si>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</si>
  <si>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</si>
  <si>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</si>
  <si>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</si>
  <si>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</si>
  <si>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</si>
  <si>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</si>
  <si>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</si>
  <si>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</si>
  <si>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</si>
  <si>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</si>
  <si>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</si>
  <si>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</si>
  <si>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</si>
  <si>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</si>
  <si>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</si>
  <si>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</si>
  <si>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</si>
  <si>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</si>
  <si>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</si>
  <si>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</si>
  <si>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</si>
  <si>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</si>
  <si>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</si>
  <si>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</si>
  <si>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</si>
  <si>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</si>
  <si>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</si>
  <si>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</si>
  <si>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</si>
  <si>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</si>
  <si>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</si>
  <si>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</si>
  <si>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</si>
  <si>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</si>
  <si>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</si>
  <si>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</si>
  <si>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</si>
  <si>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</si>
  <si>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</si>
  <si>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</si>
  <si>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</si>
  <si>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</si>
  <si>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</si>
  <si>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</si>
  <si>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</si>
  <si>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</si>
  <si>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</si>
  <si>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</si>
  <si>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</si>
  <si>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</si>
  <si>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</si>
  <si>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</si>
  <si>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</si>
  <si>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</si>
  <si>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</si>
  <si>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</si>
  <si>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</si>
  <si>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</si>
  <si>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</si>
  <si>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</si>
  <si>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</si>
  <si>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</si>
  <si>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</si>
  <si>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</si>
  <si>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</si>
  <si>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</si>
  <si>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</si>
  <si>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</si>
  <si>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</si>
  <si>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</si>
  <si>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</si>
  <si>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</si>
  <si>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</si>
  <si>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</si>
  <si>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</si>
  <si>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</si>
  <si>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</si>
  <si>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</si>
  <si>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</si>
  <si>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</si>
  <si>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</si>
  <si>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</si>
  <si>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</si>
  <si>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</si>
  <si>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</si>
  <si>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</si>
  <si>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</si>
  <si>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</si>
  <si>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</si>
  <si>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</si>
  <si>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</si>
  <si>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</si>
  <si>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</si>
  <si>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</si>
  <si>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</si>
  <si>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</si>
  <si>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</si>
  <si>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</si>
  <si>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</si>
  <si>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</si>
  <si>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</si>
  <si>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</si>
  <si>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</si>
  <si>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</si>
  <si>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</si>
  <si>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</si>
  <si>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</si>
  <si>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</si>
  <si>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</si>
  <si>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</si>
  <si>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</si>
  <si>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</si>
  <si>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</si>
  <si>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</si>
  <si>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</si>
  <si>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</si>
  <si>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</si>
  <si>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</si>
  <si>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</si>
  <si>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</si>
  <si>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</si>
  <si>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</si>
  <si>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</si>
  <si>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</si>
  <si>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</si>
  <si>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</si>
  <si>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</si>
  <si>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</si>
  <si>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</si>
  <si>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</si>
  <si>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</si>
  <si>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</si>
  <si>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</si>
  <si>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</si>
  <si>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</si>
  <si>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</si>
  <si>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</si>
  <si>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</si>
  <si>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</si>
  <si>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</si>
  <si>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</si>
  <si>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</si>
  <si>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</si>
  <si>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</si>
  <si>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</si>
  <si>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</si>
  <si>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</si>
  <si>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</si>
  <si>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</si>
  <si>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</si>
  <si>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</si>
  <si>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</si>
  <si>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</si>
  <si>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</si>
  <si>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</si>
  <si>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</si>
  <si>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</si>
  <si>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</si>
  <si>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</si>
  <si>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</si>
  <si>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</si>
  <si>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</si>
  <si>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</si>
  <si>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</si>
  <si>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</si>
  <si>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</si>
  <si>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</si>
  <si>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</si>
  <si>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</si>
  <si>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</si>
  <si>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</si>
  <si>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</si>
  <si>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</si>
  <si>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</si>
  <si>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</si>
  <si>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</si>
  <si>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</si>
  <si>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</si>
  <si>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</si>
  <si>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</si>
  <si>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</si>
  <si>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</si>
  <si>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</si>
  <si>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</si>
  <si>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</si>
  <si>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</si>
  <si>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</si>
  <si>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</si>
  <si>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</si>
  <si>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</si>
  <si>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</si>
  <si>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</si>
  <si>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</si>
  <si>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</si>
  <si>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</si>
  <si>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</si>
  <si>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</si>
  <si>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</si>
  <si>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</si>
  <si>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</si>
  <si>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</si>
  <si>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</si>
  <si>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</si>
  <si>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</si>
  <si>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</si>
  <si>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</si>
  <si>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</si>
  <si>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</si>
  <si>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</si>
  <si>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</si>
  <si>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</si>
  <si>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</si>
  <si>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</si>
  <si>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</si>
  <si>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</si>
  <si>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</si>
  <si>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</si>
  <si>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</si>
  <si>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</si>
  <si>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</si>
  <si>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</si>
  <si>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</si>
  <si>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</si>
  <si>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</si>
  <si>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</si>
  <si>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</si>
  <si>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</si>
  <si>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</si>
  <si>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</si>
  <si>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</si>
  <si>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</si>
  <si>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</si>
  <si>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</si>
  <si>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</si>
  <si>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</si>
  <si>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</si>
  <si>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</si>
  <si>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</si>
  <si>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</si>
  <si>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</si>
  <si>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</si>
  <si>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</si>
  <si>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</si>
  <si>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</si>
  <si>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</si>
  <si>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</si>
  <si>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</si>
  <si>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</si>
  <si>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</si>
  <si>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</si>
  <si>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</si>
  <si>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</si>
  <si>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</si>
  <si>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</si>
  <si>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</si>
  <si>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</si>
  <si>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</si>
  <si>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</si>
  <si>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</si>
  <si>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</si>
  <si>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</si>
  <si>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</si>
  <si>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</si>
  <si>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</si>
  <si>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</si>
  <si>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</si>
  <si>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</si>
  <si>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</si>
  <si>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</si>
  <si>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</si>
  <si>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</si>
  <si>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</si>
  <si>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</si>
  <si>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</si>
  <si>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</si>
  <si>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</si>
  <si>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</si>
  <si>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</si>
  <si>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</si>
  <si>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</si>
  <si>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</si>
  <si>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</si>
  <si>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</si>
  <si>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</si>
  <si>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</si>
  <si>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</si>
  <si>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</si>
  <si>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</si>
  <si>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</si>
  <si>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</si>
  <si>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</si>
  <si>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</si>
  <si>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</si>
  <si>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</si>
  <si>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</si>
  <si>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</si>
  <si>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</si>
  <si>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</si>
  <si>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</si>
  <si>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</si>
  <si>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</si>
  <si>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</si>
  <si>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</si>
  <si>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</si>
  <si>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</si>
  <si>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</si>
  <si>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</si>
  <si>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</si>
  <si>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</si>
  <si>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</si>
  <si>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</si>
  <si>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</si>
  <si>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</si>
  <si>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</si>
  <si>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</si>
  <si>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</si>
  <si>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</si>
  <si>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</si>
  <si>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</si>
  <si>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</si>
  <si>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</si>
  <si>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</si>
  <si>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</si>
  <si>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</si>
  <si>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</si>
  <si>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</si>
  <si>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</si>
  <si>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</si>
  <si>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</si>
  <si>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</si>
  <si>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</si>
  <si>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</si>
  <si>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</si>
  <si>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</si>
  <si>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</si>
  <si>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</si>
  <si>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</si>
  <si>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</si>
  <si>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</si>
  <si>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</si>
  <si>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</si>
  <si>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</si>
  <si>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</si>
  <si>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</si>
  <si>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</si>
  <si>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</si>
  <si>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</si>
  <si>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</si>
  <si>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</si>
  <si>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</si>
  <si>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</si>
  <si>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</si>
  <si>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</si>
  <si>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</si>
  <si>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</si>
  <si>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</si>
  <si>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</si>
  <si>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</si>
  <si>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</si>
  <si>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</si>
  <si>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</si>
  <si>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</si>
  <si>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</si>
  <si>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</si>
  <si>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</si>
  <si>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</si>
  <si>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</si>
  <si>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</si>
  <si>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</si>
  <si>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</si>
  <si>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</si>
  <si>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</si>
  <si>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</si>
  <si>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</si>
  <si>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</si>
  <si>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</si>
  <si>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</si>
  <si>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</si>
  <si>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</si>
  <si>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</si>
  <si>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</si>
  <si>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</si>
  <si>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</si>
  <si>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</si>
  <si>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</si>
  <si>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</si>
  <si>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</si>
  <si>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</si>
  <si>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</si>
  <si>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</si>
  <si>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</si>
  <si>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</si>
  <si>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</si>
  <si>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</si>
  <si>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</si>
  <si>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</si>
  <si>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</si>
  <si>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</si>
  <si>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</si>
  <si>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</si>
  <si>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</si>
  <si>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</si>
  <si>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</si>
  <si>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</si>
  <si>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</si>
  <si>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</si>
  <si>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</si>
  <si>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</si>
  <si>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</si>
  <si>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</si>
  <si>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</si>
  <si>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</si>
  <si>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</si>
  <si>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</si>
  <si>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</si>
  <si>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</si>
  <si>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</si>
  <si>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</si>
  <si>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</si>
  <si>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</si>
  <si>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</si>
  <si>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</si>
  <si>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</si>
  <si>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</si>
  <si>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</si>
  <si>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</si>
  <si>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</si>
  <si>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</si>
  <si>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</si>
  <si>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</si>
  <si>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</si>
  <si>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</si>
  <si>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</si>
  <si>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</si>
  <si>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</si>
  <si>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</si>
  <si>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</si>
  <si>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</si>
  <si>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</si>
  <si>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</si>
  <si>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</si>
  <si>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</si>
  <si>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</si>
  <si>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</si>
  <si>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</si>
  <si>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</si>
  <si>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</si>
  <si>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</si>
  <si>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</si>
  <si>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</si>
  <si>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</si>
  <si>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</si>
  <si>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</si>
  <si>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</si>
  <si>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</si>
  <si>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</si>
  <si>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</si>
  <si>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</si>
  <si>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</si>
  <si>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</si>
  <si>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</si>
  <si>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</si>
  <si>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</si>
  <si>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</si>
  <si>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</si>
  <si>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</si>
  <si>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</si>
  <si>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</si>
  <si>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</si>
  <si>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</si>
  <si>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</si>
  <si>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</si>
  <si>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</si>
  <si>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</si>
  <si>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</si>
  <si>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</si>
  <si>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</si>
  <si>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</si>
  <si>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</si>
  <si>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</si>
  <si>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</si>
  <si>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</si>
  <si>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</si>
  <si>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</si>
  <si>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</si>
  <si>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</si>
  <si>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</si>
  <si>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</si>
  <si>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</si>
  <si>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</si>
  <si>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</si>
  <si>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</si>
  <si>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</si>
  <si>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</si>
  <si>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</si>
  <si>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</si>
  <si>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</si>
  <si>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</si>
  <si>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</si>
  <si>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</si>
  <si>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</si>
  <si>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</si>
  <si>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</si>
  <si>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</si>
  <si>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</si>
  <si>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</si>
  <si>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</si>
  <si>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</si>
  <si>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</si>
  <si>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</si>
  <si>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</si>
  <si>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</si>
  <si>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</si>
  <si>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</si>
  <si>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</si>
  <si>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</si>
  <si>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</si>
  <si>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</si>
  <si>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</si>
  <si>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</si>
  <si>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</si>
  <si>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</si>
  <si>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</si>
  <si>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</si>
  <si>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</si>
  <si>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</si>
  <si>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</si>
  <si>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</si>
  <si>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</si>
  <si>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</si>
  <si>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</si>
  <si>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</si>
  <si>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</si>
  <si>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</si>
  <si>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</si>
  <si>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</si>
  <si>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</si>
  <si>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</si>
  <si>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</si>
  <si>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</si>
  <si>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</si>
  <si>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</si>
  <si>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</si>
  <si>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</si>
  <si>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</si>
  <si>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</si>
  <si>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</si>
  <si>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</si>
  <si>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</si>
  <si>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</si>
  <si>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</si>
  <si>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</si>
  <si>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</si>
  <si>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</si>
  <si>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</si>
  <si>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</si>
  <si>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</si>
  <si>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</si>
  <si>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</si>
  <si>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</si>
  <si>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</si>
  <si>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</si>
  <si>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</si>
  <si>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</si>
  <si>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</si>
  <si>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</si>
  <si>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</si>
  <si>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</si>
  <si>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</si>
  <si>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</si>
  <si>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</si>
  <si>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</si>
  <si>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</si>
  <si>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</si>
  <si>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</si>
  <si>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</si>
  <si>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</si>
  <si>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</si>
  <si>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</si>
  <si>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</si>
  <si>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</si>
  <si>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</si>
  <si>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</si>
  <si>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</si>
  <si>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</si>
  <si>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</si>
  <si>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</si>
  <si>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</si>
  <si>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</si>
  <si>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</si>
  <si>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</si>
  <si>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</si>
  <si>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</si>
  <si>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</si>
  <si>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</si>
  <si>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</si>
  <si>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</si>
  <si>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</si>
  <si>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</si>
  <si>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</si>
  <si>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</si>
  <si>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</si>
  <si>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</si>
  <si>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</si>
  <si>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</si>
  <si>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</si>
  <si>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</si>
  <si>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</si>
  <si>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</si>
  <si>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</si>
  <si>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</si>
  <si>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</si>
  <si>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</si>
  <si>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</si>
  <si>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</si>
  <si>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</si>
  <si>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</si>
  <si>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</si>
  <si>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</si>
  <si>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</si>
  <si>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</si>
  <si>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</si>
  <si>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</si>
  <si>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</si>
  <si>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</si>
  <si>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</si>
  <si>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</si>
  <si>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</si>
  <si>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</si>
  <si>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</si>
  <si>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</si>
  <si>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</si>
  <si>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</si>
  <si>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</si>
  <si>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</si>
  <si>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</si>
  <si>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</si>
  <si>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</si>
  <si>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</si>
  <si>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</si>
  <si>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</si>
  <si>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</si>
  <si>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</si>
  <si>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</si>
  <si>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</si>
  <si>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</si>
  <si>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</si>
  <si>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</si>
  <si>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</si>
  <si>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</si>
  <si>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</si>
  <si>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</si>
  <si>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</si>
  <si>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</si>
  <si>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</si>
  <si>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</si>
  <si>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</si>
  <si>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</si>
  <si>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</si>
  <si>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</si>
  <si>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</si>
  <si>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</si>
  <si>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</si>
  <si>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</si>
  <si>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</si>
  <si>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</si>
  <si>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</si>
  <si>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</si>
  <si>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</si>
  <si>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</si>
  <si>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</si>
  <si>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</si>
  <si>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</si>
  <si>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</si>
  <si>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</si>
  <si>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</si>
  <si>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</si>
  <si>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</si>
  <si>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</si>
  <si>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</si>
  <si>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</si>
  <si>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</si>
  <si>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</si>
  <si>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</si>
  <si>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</si>
  <si>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</si>
  <si>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</si>
  <si>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</si>
  <si>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</si>
  <si>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</si>
  <si>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</si>
  <si>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</si>
  <si>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</si>
  <si>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</si>
  <si>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</si>
  <si>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</si>
  <si>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</si>
  <si>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</si>
  <si>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</si>
  <si>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</si>
  <si>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</si>
  <si>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</si>
  <si>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</si>
  <si>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</si>
  <si>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</si>
  <si>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</si>
  <si>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</si>
  <si>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</si>
  <si>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</si>
  <si>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</si>
  <si>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</si>
  <si>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</si>
  <si>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</si>
  <si>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</si>
  <si>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</si>
  <si>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</si>
  <si>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</si>
  <si>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</si>
  <si>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</si>
  <si>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</si>
  <si>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</si>
  <si>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</si>
  <si>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</si>
  <si>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</si>
  <si>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</si>
  <si>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</si>
  <si>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</si>
  <si>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</si>
  <si>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</si>
  <si>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</si>
  <si>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</si>
  <si>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</si>
  <si>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</si>
  <si>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</si>
  <si>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</si>
  <si>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</si>
  <si>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</si>
  <si>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</si>
  <si>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</si>
  <si>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</si>
  <si>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</si>
  <si>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</si>
  <si>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</si>
  <si>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</si>
  <si>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</si>
  <si>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</si>
  <si>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</si>
  <si>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</si>
  <si>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</si>
  <si>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</si>
  <si>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</si>
  <si>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</si>
  <si>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</si>
  <si>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</si>
  <si>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</si>
  <si>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</si>
  <si>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</si>
  <si>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</si>
  <si>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</si>
  <si>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</si>
  <si>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</si>
  <si>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</si>
  <si>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</si>
  <si>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</si>
  <si>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</si>
  <si>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</si>
  <si>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</si>
  <si>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</si>
  <si>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</si>
  <si>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</si>
  <si>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</si>
  <si>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</si>
  <si>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</si>
  <si>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</si>
  <si>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</si>
  <si>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</si>
  <si>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</si>
  <si>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</si>
  <si>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</si>
  <si>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</si>
  <si>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</si>
  <si>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</si>
  <si>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</si>
  <si>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</si>
  <si>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</si>
  <si>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</si>
  <si>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</si>
  <si>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</si>
  <si>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</si>
  <si>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</si>
  <si>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</si>
  <si>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</si>
  <si>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</si>
  <si>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</si>
  <si>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</si>
  <si>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</si>
  <si>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</si>
  <si>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</si>
  <si>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</si>
  <si>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</si>
  <si>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</si>
  <si>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</si>
  <si>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</si>
  <si>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</si>
  <si>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</si>
  <si>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</si>
  <si>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</si>
  <si>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</si>
  <si>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</si>
  <si>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</si>
  <si>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</si>
  <si>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</si>
  <si>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</si>
  <si>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</si>
  <si>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</si>
  <si>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</si>
  <si>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</si>
  <si>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</si>
  <si>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</si>
  <si>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</si>
  <si>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</si>
  <si>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</si>
  <si>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</si>
  <si>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</si>
  <si>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</si>
  <si>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</si>
  <si>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</si>
  <si>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</si>
  <si>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</si>
  <si>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</si>
  <si>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</si>
  <si>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</si>
  <si>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</si>
  <si>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</si>
  <si>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</si>
  <si>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</si>
  <si>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</si>
  <si>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</si>
  <si>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</si>
  <si>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</si>
  <si>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</si>
  <si>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</si>
  <si>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</si>
  <si>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</si>
  <si>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</si>
  <si>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</si>
  <si>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</si>
  <si>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</si>
  <si>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</si>
  <si>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</si>
  <si>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</si>
  <si>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</si>
  <si>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</si>
  <si>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</si>
  <si>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</si>
  <si>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</si>
  <si>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</si>
  <si>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</si>
  <si>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</si>
  <si>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</si>
  <si>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</si>
  <si>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</si>
  <si>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</si>
  <si>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</si>
  <si>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</si>
  <si>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</si>
  <si>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</si>
  <si>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</si>
  <si>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</si>
  <si>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</si>
  <si>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</si>
  <si>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</si>
  <si>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</si>
  <si>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</si>
  <si>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</si>
  <si>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</si>
  <si>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</si>
  <si>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</si>
  <si>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</si>
  <si>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</si>
  <si>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</si>
  <si>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</si>
  <si>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</si>
  <si>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</si>
  <si>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</si>
  <si>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</si>
  <si>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</si>
  <si>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</si>
  <si>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</si>
  <si>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</si>
  <si>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</si>
  <si>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</si>
  <si>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</si>
  <si>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</si>
  <si>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</si>
  <si>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</si>
  <si>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</si>
  <si>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</si>
  <si>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</si>
  <si>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</si>
  <si>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</si>
  <si>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</si>
  <si>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</si>
  <si>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</si>
  <si>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</si>
  <si>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</si>
  <si>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</si>
  <si>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</si>
  <si>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</si>
  <si>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</si>
  <si>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</si>
  <si>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</si>
  <si>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</si>
  <si>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</si>
  <si>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</si>
  <si>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</si>
  <si>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</si>
  <si>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</si>
  <si>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</si>
  <si>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</si>
  <si>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</si>
  <si>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</si>
  <si>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</si>
  <si>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</si>
  <si>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</si>
  <si>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</si>
  <si>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</si>
  <si>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</si>
  <si>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</si>
  <si>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</si>
  <si>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</si>
  <si>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</si>
  <si>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</si>
  <si>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</si>
  <si>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</si>
  <si>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</si>
  <si>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</si>
  <si>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</si>
  <si>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</si>
  <si>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</si>
  <si>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</si>
  <si>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</si>
  <si>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</si>
  <si>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</si>
  <si>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</si>
  <si>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</si>
  <si>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</si>
  <si>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</si>
  <si>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</si>
  <si>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</si>
  <si>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</si>
  <si>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</si>
  <si>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</si>
  <si>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</si>
  <si>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</si>
  <si>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</si>
  <si>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</si>
  <si>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</si>
  <si>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</si>
  <si>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</si>
  <si>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</si>
  <si>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</si>
  <si>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</si>
  <si>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</si>
  <si>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</si>
  <si>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</si>
  <si>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</si>
  <si>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</si>
  <si>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</si>
  <si>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</si>
  <si>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</si>
  <si>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</si>
  <si>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</si>
  <si>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</si>
  <si>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</si>
  <si>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</si>
  <si>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</si>
  <si>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</si>
  <si>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</si>
  <si>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</si>
  <si>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</si>
  <si>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</si>
  <si>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</si>
  <si>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</si>
  <si>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</si>
  <si>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</si>
  <si>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</si>
  <si>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</si>
  <si>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</si>
  <si>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</si>
  <si>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</si>
  <si>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</si>
  <si>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</si>
  <si>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</si>
  <si>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</si>
  <si>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</si>
  <si>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</si>
  <si>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</si>
  <si>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</si>
  <si>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</si>
  <si>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</si>
  <si>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</si>
  <si>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</si>
  <si>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</si>
  <si>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</si>
  <si>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</si>
  <si>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</si>
  <si>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</si>
  <si>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</si>
  <si>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</si>
  <si>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</si>
  <si>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</si>
  <si>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</si>
  <si>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</si>
  <si>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</si>
  <si>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</si>
  <si>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</si>
  <si>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</si>
  <si>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</si>
  <si>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</si>
  <si>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</si>
  <si>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</si>
  <si>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</si>
  <si>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</si>
  <si>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</si>
  <si>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</si>
  <si>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</si>
  <si>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</si>
  <si>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</si>
  <si>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</si>
  <si>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</si>
  <si>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</si>
  <si>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</si>
  <si>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</si>
  <si>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</si>
  <si>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</si>
  <si>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</si>
  <si>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</si>
  <si>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</si>
  <si>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</si>
  <si>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</si>
  <si>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</si>
  <si>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</si>
  <si>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</si>
  <si>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</si>
  <si>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</si>
  <si>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</si>
  <si>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</si>
  <si>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</si>
  <si>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</si>
  <si>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</si>
  <si>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</si>
  <si>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</si>
  <si>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</si>
  <si>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</si>
  <si>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</si>
  <si>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</si>
  <si>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</si>
  <si>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</si>
  <si>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</si>
  <si>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</si>
  <si>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</si>
  <si>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</si>
  <si>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</si>
  <si>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</si>
  <si>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</si>
  <si>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</si>
  <si>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</si>
  <si>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</si>
  <si>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</si>
  <si>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</si>
  <si>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</si>
  <si>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</si>
  <si>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</si>
  <si>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</si>
  <si>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</si>
  <si>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</si>
  <si>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</si>
  <si>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</si>
  <si>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</si>
  <si>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</si>
  <si>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</si>
  <si>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</si>
  <si>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</si>
  <si>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</si>
  <si>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</si>
  <si>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</si>
  <si>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</si>
  <si>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</si>
  <si>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</si>
  <si>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</si>
  <si>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</si>
  <si>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</si>
  <si>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</si>
  <si>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</si>
  <si>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</si>
  <si>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</si>
  <si>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</si>
  <si>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</si>
  <si>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</si>
  <si>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</si>
  <si>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</si>
  <si>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</si>
  <si>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</si>
  <si>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</si>
  <si>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</si>
  <si>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</si>
  <si>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</si>
  <si>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</si>
  <si>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</si>
  <si>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</si>
  <si>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</si>
  <si>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</si>
  <si>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</si>
  <si>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</si>
  <si>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</si>
  <si>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</si>
  <si>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</si>
  <si>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</si>
  <si>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</si>
  <si>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</si>
  <si>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</si>
  <si>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</si>
  <si>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</si>
  <si>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</si>
  <si>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</si>
  <si>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</si>
  <si>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</si>
  <si>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</si>
  <si>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</si>
  <si>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</si>
  <si>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</si>
  <si>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</si>
  <si>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</si>
  <si>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</si>
  <si>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</si>
  <si>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</si>
  <si>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</si>
  <si>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</si>
  <si>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</si>
  <si>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</si>
  <si>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</si>
  <si>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</si>
  <si>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</si>
  <si>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</si>
  <si>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</si>
  <si>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</si>
  <si>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</si>
  <si>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</si>
  <si>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</si>
  <si>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</si>
  <si>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</si>
  <si>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</si>
  <si>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</si>
  <si>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</si>
  <si>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</si>
  <si>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</si>
  <si>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</si>
  <si>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</si>
  <si>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</si>
  <si>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</si>
  <si>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</si>
  <si>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</si>
  <si>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</si>
  <si>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</si>
  <si>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</si>
  <si>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</si>
  <si>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</si>
  <si>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</si>
  <si>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</si>
  <si>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</si>
  <si>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</si>
  <si>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</si>
  <si>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</si>
  <si>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</si>
  <si>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</si>
  <si>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</si>
  <si>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</si>
  <si>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</si>
  <si>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</si>
  <si>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</si>
  <si>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</si>
  <si>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</si>
  <si>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</si>
  <si>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</si>
  <si>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</si>
  <si>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</si>
  <si>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</si>
  <si>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</si>
  <si>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</si>
  <si>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</si>
  <si>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</si>
  <si>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</si>
  <si>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</si>
  <si>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</si>
  <si>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</si>
  <si>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</si>
  <si>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</si>
  <si>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</si>
  <si>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</si>
  <si>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</si>
  <si>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</si>
  <si>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</si>
  <si>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</si>
  <si>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</si>
  <si>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</si>
  <si>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</si>
  <si>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</si>
  <si>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</si>
  <si>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</si>
  <si>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</si>
  <si>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</si>
  <si>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</si>
  <si>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</si>
  <si>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</si>
  <si>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</si>
  <si>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</si>
  <si>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</si>
  <si>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</si>
  <si>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</si>
  <si>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</si>
  <si>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</si>
  <si>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</si>
  <si>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</si>
  <si>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</si>
  <si>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</si>
  <si>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</si>
  <si>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</si>
  <si>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</si>
  <si>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</si>
  <si>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</si>
  <si>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</si>
  <si>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</si>
  <si>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</si>
  <si>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</si>
  <si>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</si>
  <si>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</si>
  <si>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</si>
  <si>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</si>
  <si>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</si>
  <si>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</si>
  <si>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</si>
  <si>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</si>
  <si>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</si>
  <si>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</si>
  <si>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</si>
  <si>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</si>
  <si>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</si>
  <si>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</si>
  <si>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</si>
  <si>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</si>
  <si>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</si>
  <si>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</si>
  <si>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</si>
  <si>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</si>
  <si>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</si>
  <si>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</si>
  <si>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</si>
  <si>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</si>
  <si>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</si>
  <si>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</si>
  <si>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</si>
  <si>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</si>
  <si>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</si>
  <si>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</si>
  <si>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</si>
  <si>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</si>
  <si>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</si>
  <si>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</si>
  <si>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</si>
  <si>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</si>
  <si>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</si>
  <si>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</si>
  <si>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</si>
  <si>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</si>
  <si>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</si>
  <si>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</si>
  <si>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</si>
  <si>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</si>
  <si>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</si>
  <si>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</si>
  <si>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</si>
  <si>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</si>
  <si>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</si>
  <si>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</si>
  <si>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</si>
  <si>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</si>
  <si>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</si>
  <si>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</si>
  <si>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</si>
  <si>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</si>
  <si>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</si>
  <si>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</si>
  <si>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</si>
  <si>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</si>
  <si>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</si>
  <si>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</si>
  <si>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</si>
  <si>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</si>
  <si>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</si>
  <si>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</si>
  <si>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</si>
  <si>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</si>
  <si>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</si>
  <si>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</si>
  <si>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</si>
  <si>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</si>
  <si>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</si>
  <si>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</si>
  <si>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</si>
  <si>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</si>
  <si>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</si>
  <si>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</si>
  <si>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</si>
  <si>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</si>
  <si>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</si>
  <si>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</si>
  <si>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</si>
  <si>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</si>
  <si>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</si>
  <si>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</si>
  <si>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</si>
  <si>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</si>
  <si>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</si>
  <si>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</si>
  <si>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</si>
  <si>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</si>
  <si>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</si>
  <si>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</si>
  <si>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</si>
  <si>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</si>
  <si>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</si>
  <si>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</si>
  <si>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</si>
  <si>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</si>
  <si>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</si>
  <si>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</si>
  <si>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</si>
  <si>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</si>
  <si>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</si>
  <si>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</si>
  <si>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</si>
  <si>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</si>
  <si>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</si>
  <si>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</si>
  <si>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</si>
  <si>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</si>
  <si>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</si>
  <si>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</si>
  <si>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</si>
  <si>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</si>
  <si>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</si>
  <si>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</si>
  <si>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</si>
  <si>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</si>
  <si>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</si>
  <si>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</si>
  <si>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</si>
  <si>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</si>
  <si>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</si>
  <si>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</si>
  <si>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</si>
  <si>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</si>
  <si>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</si>
  <si>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</si>
  <si>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</si>
  <si>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</si>
  <si>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</si>
  <si>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</si>
  <si>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</si>
  <si>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</si>
  <si>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</si>
  <si>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</si>
  <si>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</si>
  <si>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</si>
  <si>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</si>
  <si>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</si>
  <si>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</si>
  <si>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</si>
  <si>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</si>
  <si>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</si>
  <si>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</si>
  <si>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</si>
  <si>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</si>
  <si>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</si>
  <si>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</si>
  <si>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</si>
  <si>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</si>
  <si>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</si>
  <si>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</si>
  <si>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</si>
  <si>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</si>
  <si>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</si>
  <si>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</si>
  <si>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</si>
  <si>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</si>
  <si>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</si>
  <si>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</si>
  <si>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</si>
  <si>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</si>
  <si>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</si>
  <si>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</si>
  <si>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</si>
  <si>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</si>
  <si>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</si>
  <si>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</si>
  <si>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</si>
  <si>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</si>
  <si>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</si>
  <si>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</si>
  <si>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</si>
  <si>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</si>
  <si>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</si>
  <si>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</si>
  <si>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</si>
  <si>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</si>
  <si>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</si>
  <si>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</si>
  <si>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</si>
  <si>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</si>
  <si>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</si>
  <si>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</si>
  <si>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</si>
  <si>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</si>
  <si>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</si>
  <si>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</si>
  <si>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</si>
  <si>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</si>
  <si>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</si>
  <si>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</si>
  <si>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</si>
  <si>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</si>
  <si>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</si>
  <si>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</si>
  <si>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</si>
  <si>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</si>
  <si>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</si>
  <si>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</si>
  <si>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</si>
  <si>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</si>
  <si>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</si>
  <si>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</si>
  <si>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</si>
  <si>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</si>
  <si>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</si>
  <si>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</si>
  <si>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</si>
  <si>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</si>
  <si>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</si>
  <si>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</si>
  <si>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</si>
  <si>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</si>
  <si>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</si>
  <si>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</si>
  <si>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</si>
  <si>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</si>
  <si>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</si>
  <si>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</si>
  <si>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</si>
  <si>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</si>
  <si>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</si>
  <si>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</si>
  <si>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</si>
  <si>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</si>
  <si>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</si>
  <si>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</si>
  <si>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</si>
  <si>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</si>
  <si>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</si>
  <si>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</si>
  <si>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</si>
  <si>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</si>
  <si>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</si>
  <si>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</si>
  <si>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</si>
  <si>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</si>
  <si>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</si>
  <si>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</si>
  <si>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</si>
  <si>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</si>
  <si>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</si>
  <si>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</si>
  <si>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</si>
  <si>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</si>
  <si>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</si>
  <si>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</si>
  <si>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</si>
  <si>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</si>
  <si>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</si>
  <si>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</si>
  <si>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</si>
  <si>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</si>
  <si>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</si>
  <si>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</si>
  <si>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</si>
  <si>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</si>
  <si>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</si>
  <si>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</si>
  <si>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</si>
  <si>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</si>
  <si>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</si>
  <si>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</si>
  <si>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</si>
  <si>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</si>
  <si>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</si>
  <si>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</si>
  <si>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</si>
  <si>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</si>
  <si>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</si>
  <si>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</si>
  <si>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</si>
  <si>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</si>
  <si>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</si>
  <si>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</si>
  <si>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</si>
  <si>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</si>
  <si>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</si>
  <si>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</si>
  <si>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</si>
  <si>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</si>
  <si>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</si>
  <si>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</si>
  <si>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</si>
  <si>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</si>
  <si>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</si>
  <si>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</si>
  <si>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</si>
  <si>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</si>
  <si>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</si>
  <si>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</si>
  <si>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</si>
  <si>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</si>
  <si>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</si>
  <si>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</si>
  <si>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</si>
  <si>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</si>
  <si>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</si>
  <si>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</si>
  <si>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</si>
  <si>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</si>
  <si>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</si>
  <si>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</si>
  <si>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</si>
  <si>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</si>
  <si>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</si>
  <si>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</si>
  <si>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</si>
  <si>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</si>
  <si>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</si>
  <si>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</si>
  <si>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</si>
  <si>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</si>
  <si>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</si>
  <si>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</si>
  <si>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</si>
  <si>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</si>
  <si>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</si>
  <si>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</si>
  <si>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</si>
  <si>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</si>
  <si>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</si>
  <si>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</si>
  <si>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</si>
  <si>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</si>
  <si>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</si>
  <si>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</si>
  <si>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</si>
  <si>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</si>
  <si>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</si>
  <si>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</si>
  <si>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</si>
  <si>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</si>
  <si>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</si>
  <si>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</si>
  <si>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</si>
  <si>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</si>
  <si>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</si>
  <si>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</si>
  <si>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</si>
  <si>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</si>
  <si>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</si>
  <si>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</si>
  <si>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</si>
  <si>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</si>
  <si>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</si>
  <si>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</si>
  <si>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</si>
  <si>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</si>
  <si>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</si>
  <si>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</si>
  <si>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</si>
  <si>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</si>
  <si>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</si>
  <si>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</si>
  <si>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</si>
  <si>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</si>
  <si>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</si>
  <si>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</si>
  <si>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</si>
  <si>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</si>
  <si>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</si>
  <si>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</si>
  <si>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</si>
  <si>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</si>
  <si>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</si>
  <si>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</si>
  <si>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</si>
  <si>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</si>
  <si>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</si>
  <si>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</si>
  <si>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</si>
  <si>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</si>
  <si>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</si>
  <si>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</si>
  <si>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</si>
  <si>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</si>
  <si>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</si>
  <si>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</si>
  <si>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</si>
  <si>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</si>
  <si>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</si>
  <si>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</si>
  <si>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</si>
  <si>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</si>
  <si>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</si>
  <si>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</si>
  <si>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</si>
  <si>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</si>
  <si>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</si>
  <si>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</si>
  <si>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</si>
  <si>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</si>
  <si>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</si>
  <si>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</si>
  <si>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</si>
  <si>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</si>
  <si>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</si>
  <si>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</si>
  <si>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</si>
  <si>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</si>
  <si>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</si>
  <si>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</si>
  <si>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</si>
  <si>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</si>
  <si>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</si>
  <si>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</si>
  <si>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</si>
  <si>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</si>
  <si>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</si>
  <si>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</si>
  <si>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</si>
  <si>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</si>
  <si>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</si>
  <si>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</si>
  <si>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</si>
  <si>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</si>
  <si>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</si>
  <si>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</si>
  <si>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</si>
  <si>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</si>
  <si>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</si>
  <si>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</si>
  <si>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</si>
  <si>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</si>
  <si>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</si>
  <si>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</si>
  <si>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</si>
  <si>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</si>
  <si>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</si>
  <si>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</si>
  <si>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</si>
  <si>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</si>
  <si>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</si>
  <si>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</si>
  <si>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</si>
  <si>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</si>
  <si>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</si>
  <si>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</si>
  <si>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</si>
  <si>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</si>
  <si>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</si>
  <si>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</si>
  <si>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</si>
  <si>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</si>
  <si>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</si>
  <si>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</si>
  <si>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</si>
  <si>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</si>
  <si>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</si>
  <si>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</si>
  <si>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</si>
  <si>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</si>
  <si>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</si>
  <si>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</si>
  <si>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</si>
  <si>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</si>
  <si>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</si>
  <si>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</si>
  <si>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</si>
  <si>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</si>
  <si>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</si>
  <si>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</si>
  <si>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</si>
  <si>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</si>
  <si>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</si>
  <si>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</si>
  <si>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</si>
  <si>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</si>
  <si>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</si>
  <si>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</si>
  <si>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</si>
  <si>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</si>
  <si>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</si>
  <si>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</si>
  <si>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</si>
  <si>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</si>
  <si>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</si>
  <si>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</si>
  <si>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</si>
  <si>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</si>
  <si>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</si>
  <si>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</si>
  <si>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</si>
  <si>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</si>
  <si>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</si>
  <si>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</si>
  <si>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</si>
  <si>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</si>
  <si>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</si>
  <si>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</si>
  <si>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</si>
  <si>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</si>
  <si>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</si>
  <si>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</si>
  <si>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</si>
  <si>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</si>
  <si>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</si>
  <si>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</si>
  <si>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</si>
  <si>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</si>
  <si>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</si>
  <si>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</si>
  <si>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</si>
  <si>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</si>
  <si>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</si>
  <si>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</si>
  <si>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</si>
  <si>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</si>
  <si>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</si>
  <si>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</si>
  <si>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</si>
  <si>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</si>
  <si>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</si>
  <si>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</si>
  <si>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</si>
  <si>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</si>
  <si>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</si>
  <si>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</si>
  <si>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</si>
  <si>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</si>
  <si>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</si>
  <si>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</si>
  <si>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</si>
  <si>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</si>
  <si>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</si>
  <si>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</si>
  <si>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</si>
  <si>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</si>
  <si>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</si>
  <si>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</si>
  <si>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</si>
  <si>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</si>
  <si>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</si>
  <si>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</si>
  <si>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</si>
  <si>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</si>
  <si>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</si>
  <si>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</si>
  <si>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</si>
  <si>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</si>
  <si>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</si>
  <si>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</si>
  <si>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</si>
  <si>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</si>
  <si>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</si>
  <si>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</si>
  <si>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</si>
  <si>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</si>
  <si>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</si>
  <si>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</si>
  <si>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</si>
  <si>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</si>
  <si>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</si>
  <si>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</si>
  <si>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</si>
  <si>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</si>
  <si>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</si>
  <si>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</si>
  <si>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</si>
  <si>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</si>
  <si>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</si>
  <si>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</si>
  <si>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</si>
  <si>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</si>
  <si>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</si>
  <si>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</si>
  <si>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</si>
  <si>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</si>
  <si>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</si>
  <si>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</si>
  <si>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</si>
  <si>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</si>
  <si>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</si>
  <si>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</si>
  <si>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</si>
  <si>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</si>
  <si>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</si>
  <si>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</si>
  <si>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</si>
  <si>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</si>
  <si>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</si>
  <si>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</si>
  <si>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</si>
  <si>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</si>
  <si>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</si>
  <si>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</si>
  <si>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</si>
  <si>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</si>
  <si>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</si>
  <si>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</si>
  <si>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</si>
  <si>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</si>
  <si>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</si>
  <si>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</si>
  <si>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</si>
  <si>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</si>
  <si>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</si>
  <si>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</si>
  <si>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</si>
  <si>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</si>
  <si>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</si>
  <si>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</si>
  <si>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</si>
  <si>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</si>
  <si>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</si>
  <si>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</si>
  <si>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</si>
  <si>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</si>
  <si>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</si>
  <si>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</si>
  <si>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</si>
  <si>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</si>
  <si>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</si>
  <si>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</si>
  <si>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</si>
  <si>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</si>
  <si>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</si>
  <si>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</si>
  <si>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</si>
  <si>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</si>
  <si>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</si>
  <si>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</si>
  <si>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</si>
  <si>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</si>
  <si>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</si>
  <si>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</si>
  <si>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</si>
  <si>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</si>
  <si>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</si>
  <si>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</si>
  <si>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</si>
  <si>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</si>
  <si>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</si>
  <si>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</si>
  <si>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</si>
  <si>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</si>
  <si>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</si>
  <si>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</si>
  <si>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</si>
  <si>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</si>
  <si>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</si>
  <si>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</si>
  <si>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</si>
  <si>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</si>
  <si>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</si>
  <si>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</si>
  <si>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</si>
  <si>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</si>
  <si>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</si>
  <si>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</si>
  <si>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</si>
  <si>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</si>
  <si>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</si>
  <si>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</si>
  <si>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</si>
  <si>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</si>
  <si>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</si>
  <si>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</si>
  <si>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</si>
  <si>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</si>
  <si>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</si>
  <si>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</si>
  <si>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</si>
  <si>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</si>
  <si>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</si>
  <si>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</si>
  <si>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</si>
  <si>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</si>
  <si>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</si>
  <si>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</si>
  <si>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</si>
  <si>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</si>
  <si>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</si>
  <si>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</si>
  <si>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</si>
  <si>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</si>
  <si>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</si>
  <si>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</si>
  <si>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</si>
  <si>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</si>
  <si>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</si>
  <si>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</si>
  <si>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</si>
  <si>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</si>
  <si>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</si>
  <si>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</si>
  <si>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</si>
  <si>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</si>
  <si>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</si>
  <si>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</si>
  <si>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</si>
  <si>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</si>
  <si>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</si>
  <si>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</si>
  <si>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</si>
  <si>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</si>
  <si>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</si>
  <si>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</si>
  <si>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</si>
  <si>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</si>
  <si>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</si>
  <si>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</si>
  <si>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</si>
  <si>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</si>
  <si>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</si>
  <si>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</si>
  <si>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</si>
  <si>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</si>
  <si>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</si>
  <si>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</si>
  <si>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</si>
  <si>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</si>
  <si>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</si>
  <si>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</si>
  <si>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</si>
  <si>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</si>
  <si>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</si>
  <si>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</si>
  <si>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</si>
  <si>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</si>
  <si>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</si>
  <si>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</si>
  <si>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</si>
  <si>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</si>
  <si>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</si>
  <si>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</si>
  <si>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</si>
  <si>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</si>
  <si>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</si>
  <si>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</si>
  <si>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</si>
  <si>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</si>
  <si>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</si>
  <si>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</si>
  <si>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</si>
  <si>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</si>
  <si>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</si>
  <si>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</si>
  <si>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</si>
  <si>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</si>
  <si>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</si>
  <si>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</si>
  <si>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</si>
  <si>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</si>
  <si>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</si>
  <si>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</si>
  <si>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</si>
  <si>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</si>
  <si>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</si>
  <si>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</si>
  <si>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</si>
  <si>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</si>
  <si>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</si>
  <si>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</si>
  <si>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</si>
  <si>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</si>
  <si>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</si>
  <si>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</si>
  <si>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</si>
  <si>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</si>
  <si>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</si>
  <si>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</si>
  <si>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</si>
  <si>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</si>
  <si>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</si>
  <si>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</si>
  <si>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</si>
  <si>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</si>
  <si>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</si>
  <si>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</si>
  <si>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</si>
  <si>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</si>
  <si>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</si>
  <si>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</si>
  <si>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</si>
  <si>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</si>
  <si>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</si>
  <si>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</si>
  <si>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</si>
  <si>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</si>
  <si>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</si>
  <si>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</si>
  <si>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</si>
  <si>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</si>
  <si>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</si>
  <si>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</si>
  <si>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</si>
  <si>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</si>
  <si>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</si>
  <si>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</si>
  <si>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</si>
  <si>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</si>
  <si>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</si>
  <si>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</si>
  <si>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</si>
  <si>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</si>
  <si>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</si>
  <si>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</si>
  <si>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</si>
  <si>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</si>
  <si>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</si>
  <si>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</si>
  <si>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</si>
  <si>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</si>
  <si>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</si>
  <si>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</si>
  <si>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</si>
  <si>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</si>
  <si>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</si>
  <si>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</si>
  <si>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</si>
  <si>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</si>
  <si>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</si>
  <si>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</si>
  <si>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</si>
  <si>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</si>
  <si>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</si>
  <si>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</si>
  <si>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</si>
  <si>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</si>
  <si>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</si>
  <si>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</si>
  <si>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</si>
  <si>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</si>
  <si>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</si>
  <si>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</si>
  <si>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</si>
  <si>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</si>
  <si>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</si>
  <si>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</si>
  <si>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</si>
  <si>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</si>
  <si>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</si>
  <si>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</si>
  <si>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</si>
  <si>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</si>
  <si>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</si>
  <si>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</si>
  <si>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</si>
  <si>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</si>
  <si>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</si>
  <si>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</si>
  <si>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</si>
  <si>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</si>
  <si>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</si>
  <si>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</si>
  <si>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</si>
  <si>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</si>
  <si>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</si>
  <si>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</si>
  <si>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</si>
  <si>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</si>
  <si>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</si>
  <si>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</si>
  <si>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</si>
  <si>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</si>
  <si>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</si>
  <si>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</si>
  <si>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</si>
  <si>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</si>
  <si>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</si>
  <si>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</si>
  <si>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</si>
  <si>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</si>
  <si>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</si>
  <si>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</si>
  <si>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</si>
  <si>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</si>
  <si>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</si>
  <si>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</si>
  <si>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</si>
  <si>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</si>
  <si>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</si>
  <si>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</si>
  <si>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</si>
  <si>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</si>
  <si>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</si>
  <si>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</si>
  <si>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</si>
  <si>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</si>
  <si>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</si>
  <si>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</si>
  <si>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</si>
  <si>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</si>
  <si>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</si>
  <si>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</si>
  <si>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</si>
  <si>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</si>
  <si>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</si>
  <si>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</si>
  <si>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</si>
  <si>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</si>
  <si>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</si>
  <si>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</si>
  <si>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</si>
  <si>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</si>
  <si>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</si>
  <si>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</si>
  <si>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</si>
  <si>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</si>
  <si>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</si>
  <si>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</si>
  <si>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</si>
  <si>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</si>
  <si>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</si>
  <si>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</si>
  <si>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</si>
  <si>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</si>
  <si>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</si>
  <si>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</si>
  <si>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</si>
  <si>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</si>
  <si>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</si>
  <si>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</si>
  <si>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</si>
  <si>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</si>
  <si>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</si>
  <si>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</si>
  <si>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</si>
  <si>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</si>
  <si>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</si>
  <si>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</si>
  <si>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</si>
  <si>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</si>
  <si>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</si>
  <si>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</si>
  <si>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</si>
  <si>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</si>
  <si>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</si>
  <si>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</si>
  <si>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</si>
  <si>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</si>
  <si>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</si>
  <si>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</si>
  <si>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</si>
  <si>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</si>
  <si>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</si>
  <si>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</si>
  <si>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</si>
  <si>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</si>
  <si>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</si>
  <si>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</si>
  <si>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</si>
  <si>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</si>
  <si>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</si>
  <si>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</si>
  <si>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</si>
  <si>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</si>
  <si>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</si>
  <si>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</si>
  <si>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</si>
  <si>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</si>
  <si>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</si>
  <si>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</si>
  <si>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</si>
  <si>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</si>
  <si>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</si>
  <si>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</si>
  <si>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</si>
  <si>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</si>
  <si>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</si>
  <si>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</si>
  <si>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</si>
  <si>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</si>
  <si>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</si>
  <si>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</si>
  <si>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</si>
  <si>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</si>
  <si>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</si>
  <si>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</si>
  <si>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</si>
  <si>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</si>
  <si>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</si>
  <si>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</si>
  <si>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</si>
  <si>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</si>
  <si>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</si>
  <si>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</si>
  <si>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</si>
  <si>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</si>
  <si>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</si>
  <si>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</si>
  <si>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</si>
  <si>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</si>
  <si>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</si>
  <si>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</si>
  <si>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</si>
  <si>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</si>
  <si>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</si>
  <si>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</si>
  <si>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</si>
  <si>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</si>
  <si>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</si>
  <si>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</si>
  <si>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</si>
  <si>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</si>
  <si>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</si>
  <si>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</si>
  <si>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</si>
  <si>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</si>
  <si>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</si>
  <si>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</si>
  <si>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</si>
  <si>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</si>
  <si>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</si>
  <si>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</si>
  <si>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</si>
  <si>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</si>
  <si>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</si>
  <si>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</si>
  <si>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</si>
  <si>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</si>
  <si>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</si>
  <si>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</si>
  <si>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</si>
  <si>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</si>
  <si>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</si>
  <si>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</si>
  <si>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</si>
  <si>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</si>
  <si>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</si>
  <si>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</si>
  <si>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</si>
  <si>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</si>
  <si>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</si>
  <si>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</si>
  <si>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</si>
  <si>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</si>
  <si>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</si>
  <si>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</si>
  <si>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</si>
  <si>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</si>
  <si>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</si>
  <si>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</si>
  <si>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</si>
  <si>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</si>
  <si>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</si>
  <si>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</si>
  <si>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</si>
  <si>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</si>
  <si>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</si>
  <si>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</si>
  <si>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</si>
  <si>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</si>
  <si>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</si>
  <si>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</si>
  <si>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</si>
  <si>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</si>
  <si>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</si>
  <si>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</si>
  <si>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</si>
  <si>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</si>
  <si>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</si>
  <si>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</si>
  <si>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</si>
  <si>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</si>
  <si>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</si>
  <si>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</si>
  <si>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</si>
  <si>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</si>
  <si>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</si>
  <si>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</si>
  <si>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</si>
  <si>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</si>
  <si>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</si>
  <si>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</si>
  <si>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</si>
  <si>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</si>
  <si>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</si>
  <si>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</si>
  <si>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</si>
  <si>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</si>
  <si>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</si>
  <si>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</si>
  <si>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</si>
  <si>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</si>
  <si>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</si>
  <si>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</si>
  <si>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</si>
  <si>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</si>
  <si>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</si>
  <si>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</si>
  <si>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</si>
  <si>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</si>
  <si>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</si>
  <si>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</si>
  <si>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</si>
  <si>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</si>
  <si>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</si>
  <si>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</si>
  <si>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</si>
  <si>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</si>
  <si>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</si>
  <si>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</si>
  <si>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</si>
  <si>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</si>
  <si>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</si>
  <si>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</si>
  <si>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</si>
  <si>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</si>
  <si>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</si>
  <si>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</si>
  <si>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</si>
  <si>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</si>
  <si>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</si>
  <si>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</si>
  <si>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</si>
  <si>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</si>
  <si>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</si>
  <si>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</si>
  <si>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</si>
  <si>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</si>
  <si>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</si>
  <si>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</si>
  <si>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</si>
  <si>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</si>
  <si>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</si>
  <si>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</si>
  <si>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</si>
  <si>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</si>
  <si>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</si>
  <si>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</si>
  <si>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</si>
  <si>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</si>
  <si>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</si>
  <si>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</si>
  <si>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</si>
  <si>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</si>
  <si>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</si>
  <si>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</si>
  <si>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</si>
  <si>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</si>
  <si>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</si>
  <si>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</si>
  <si>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</si>
  <si>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</si>
  <si>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</si>
  <si>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</si>
  <si>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</si>
  <si>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</si>
  <si>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</si>
  <si>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</si>
  <si>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</si>
  <si>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</si>
  <si>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</si>
  <si>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</si>
  <si>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</si>
  <si>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</si>
  <si>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</si>
  <si>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</si>
  <si>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</si>
  <si>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</si>
  <si>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</si>
  <si>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</si>
  <si>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</si>
  <si>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</si>
  <si>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</si>
  <si>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</si>
  <si>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</si>
  <si>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</si>
  <si>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</si>
  <si>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</si>
  <si>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</si>
  <si>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</si>
  <si>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</si>
  <si>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</si>
  <si>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</si>
  <si>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</si>
  <si>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</si>
  <si>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</si>
  <si>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</si>
  <si>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</si>
  <si>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</si>
  <si>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</si>
  <si>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</si>
  <si>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</si>
  <si>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</si>
  <si>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</si>
  <si>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</si>
  <si>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</si>
  <si>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</si>
  <si>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</si>
  <si>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</si>
  <si>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</si>
  <si>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</si>
  <si>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</si>
  <si>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</si>
  <si>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</si>
  <si>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</si>
  <si>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</si>
  <si>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</si>
  <si>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</si>
  <si>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</si>
  <si>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</si>
  <si>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</si>
  <si>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</si>
  <si>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</si>
  <si>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</si>
  <si>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</si>
  <si>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</si>
  <si>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</si>
  <si>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</si>
  <si>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</si>
  <si>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</si>
  <si>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</si>
  <si>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</si>
  <si>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</si>
  <si>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</si>
  <si>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</si>
  <si>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</si>
  <si>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</si>
  <si>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</si>
  <si>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</si>
  <si>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</si>
  <si>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</si>
  <si>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</si>
  <si>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</si>
  <si>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</si>
  <si>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</si>
  <si>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</si>
  <si>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</si>
  <si>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</si>
  <si>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</si>
  <si>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</si>
  <si>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</si>
  <si>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</si>
  <si>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</si>
  <si>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</si>
  <si>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</si>
  <si>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</si>
  <si>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</si>
  <si>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</si>
  <si>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</si>
  <si>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</si>
  <si>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</si>
  <si>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</si>
  <si>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</si>
  <si>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</si>
  <si>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</si>
  <si>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</si>
  <si>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</si>
  <si>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</si>
  <si>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</si>
  <si>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</si>
  <si>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</si>
  <si>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</si>
  <si>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</si>
  <si>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</si>
  <si>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</si>
  <si>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</si>
  <si>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</si>
  <si>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</si>
  <si>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</si>
  <si>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</si>
  <si>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</si>
  <si>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</si>
  <si>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</si>
  <si>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</si>
  <si>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</si>
  <si>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</si>
  <si>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</si>
  <si>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</si>
  <si>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</si>
  <si>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</si>
  <si>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</si>
  <si>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</si>
  <si>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</si>
  <si>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</si>
  <si>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</si>
  <si>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</si>
  <si>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</si>
  <si>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</si>
  <si>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</si>
  <si>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</si>
  <si>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</si>
  <si>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</si>
  <si>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</si>
  <si>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</si>
  <si>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</si>
  <si>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</si>
  <si>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</si>
  <si>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</si>
  <si>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</si>
  <si>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</si>
  <si>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</si>
  <si>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</si>
  <si>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</si>
  <si>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</si>
  <si>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</si>
  <si>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</si>
  <si>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</si>
  <si>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</si>
  <si>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</si>
  <si>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</si>
  <si>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</si>
  <si>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</si>
  <si>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</si>
  <si>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</si>
  <si>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</si>
  <si>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</si>
  <si>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</si>
  <si>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</si>
  <si>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</si>
  <si>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</si>
  <si>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</si>
  <si>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</si>
  <si>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</si>
  <si>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</si>
  <si>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</si>
  <si>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</si>
  <si>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</si>
  <si>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</si>
  <si>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</si>
  <si>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</si>
  <si>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</si>
  <si>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</si>
  <si>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</si>
  <si>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</si>
  <si>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</si>
  <si>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</si>
  <si>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</si>
  <si>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</si>
  <si>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</si>
  <si>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</si>
  <si>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</si>
  <si>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</si>
  <si>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</si>
  <si>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</si>
  <si>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</si>
  <si>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</si>
  <si>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</si>
  <si>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</si>
  <si>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</si>
  <si>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</si>
  <si>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</si>
  <si>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</si>
  <si>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</si>
  <si>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</si>
  <si>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</si>
  <si>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</si>
  <si>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</si>
  <si>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</si>
  <si>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</si>
  <si>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</si>
  <si>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</si>
  <si>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</si>
  <si>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</si>
  <si>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</si>
  <si>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</si>
  <si>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</si>
  <si>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</si>
  <si>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</si>
  <si>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</si>
  <si>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</si>
  <si>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</si>
  <si>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</si>
  <si>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</si>
  <si>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</si>
  <si>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</si>
  <si>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</si>
  <si>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</si>
  <si>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</si>
  <si>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</si>
  <si>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</si>
  <si>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</si>
  <si>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</si>
  <si>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</si>
  <si>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</si>
  <si>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</si>
  <si>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</si>
  <si>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</si>
  <si>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</si>
  <si>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</si>
  <si>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</si>
  <si>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</si>
  <si>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</si>
  <si>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</si>
  <si>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</si>
  <si>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</si>
  <si>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</si>
  <si>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</si>
  <si>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</si>
  <si>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</si>
  <si>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</si>
  <si>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</si>
  <si>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</si>
  <si>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</si>
  <si>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</si>
  <si>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</si>
  <si>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</si>
  <si>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</si>
  <si>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</si>
  <si>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</si>
  <si>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</si>
  <si>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</si>
  <si>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</si>
  <si>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</si>
  <si>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</si>
  <si>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</si>
  <si>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</si>
  <si>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</si>
  <si>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</si>
  <si>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</si>
  <si>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</si>
  <si>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</si>
  <si>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</si>
  <si>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</si>
  <si>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</si>
  <si>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</si>
  <si>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</si>
  <si>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</si>
  <si>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</si>
  <si>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</si>
  <si>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</si>
  <si>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</si>
  <si>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</si>
  <si>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</si>
  <si>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</si>
  <si>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</si>
  <si>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</si>
  <si>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</si>
  <si>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</si>
  <si>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</si>
  <si>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</si>
  <si>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</si>
  <si>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</si>
  <si>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</si>
  <si>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</si>
  <si>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</si>
  <si>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</si>
  <si>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</si>
  <si>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</si>
  <si>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</si>
  <si>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</si>
  <si>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</si>
  <si>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</si>
  <si>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</si>
  <si>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</si>
  <si>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</si>
  <si>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</si>
  <si>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</si>
  <si>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</si>
  <si>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</si>
  <si>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</si>
  <si>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</si>
  <si>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</si>
  <si>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</si>
  <si>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</si>
  <si>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</si>
  <si>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</si>
  <si>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</si>
  <si>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</si>
  <si>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</si>
  <si>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</si>
  <si>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</si>
  <si>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</si>
  <si>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</si>
  <si>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</si>
  <si>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</si>
  <si>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</si>
  <si>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</si>
  <si>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</si>
  <si>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</si>
  <si>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</si>
  <si>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</si>
  <si>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</si>
  <si>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</si>
  <si>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</si>
  <si>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</si>
  <si>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</si>
  <si>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</si>
  <si>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</si>
  <si>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</si>
  <si>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</si>
  <si>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</si>
  <si>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</si>
  <si>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</si>
  <si>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</si>
  <si>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</si>
  <si>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</si>
  <si>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</si>
  <si>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</si>
  <si>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</si>
  <si>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</si>
  <si>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</si>
  <si>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</si>
  <si>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</si>
  <si>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</si>
  <si>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</si>
  <si>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</si>
  <si>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</si>
  <si>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</si>
  <si>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</si>
  <si>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</si>
  <si>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</si>
  <si>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</si>
  <si>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</si>
  <si>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</si>
  <si>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</si>
  <si>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</si>
  <si>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</si>
  <si>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</si>
  <si>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</si>
  <si>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</si>
  <si>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</si>
  <si>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</si>
  <si>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</si>
  <si>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</si>
  <si>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</si>
  <si>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</si>
  <si>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</si>
  <si>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</si>
  <si>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</si>
  <si>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</si>
  <si>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</si>
  <si>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</si>
  <si>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</si>
  <si>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</si>
  <si>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</si>
  <si>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</si>
  <si>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</si>
  <si>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</si>
  <si>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</si>
  <si>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</si>
  <si>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</si>
  <si>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</si>
  <si>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</si>
  <si>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</si>
  <si>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</si>
  <si>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</si>
  <si>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</si>
  <si>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</si>
  <si>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</si>
  <si>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</si>
  <si>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</si>
  <si>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</si>
  <si>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</si>
  <si>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</si>
  <si>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</si>
  <si>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</si>
  <si>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</si>
  <si>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</si>
  <si>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</si>
  <si>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</si>
  <si>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</si>
  <si>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</si>
  <si>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</si>
  <si>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</si>
  <si>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</si>
  <si>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</si>
  <si>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</si>
  <si>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</si>
  <si>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</si>
  <si>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</si>
  <si>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</si>
  <si>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</si>
  <si>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</si>
  <si>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</si>
  <si>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</si>
  <si>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</si>
  <si>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</si>
  <si>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</si>
  <si>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</si>
  <si>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</si>
  <si>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</si>
  <si>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</si>
  <si>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</si>
  <si>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</si>
  <si>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</si>
  <si>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</si>
  <si>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</si>
  <si>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</si>
  <si>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</si>
  <si>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</si>
  <si>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</si>
  <si>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</si>
  <si>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</si>
  <si>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</si>
  <si>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</si>
  <si>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</si>
  <si>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</si>
  <si>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</si>
  <si>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</si>
  <si>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</si>
  <si>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</si>
  <si>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</si>
  <si>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</si>
  <si>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</si>
  <si>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</si>
  <si>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</si>
  <si>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</si>
  <si>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</si>
  <si>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</si>
  <si>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</si>
  <si>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</si>
  <si>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</si>
  <si>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</si>
  <si>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</si>
  <si>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</si>
  <si>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</si>
  <si>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</si>
  <si>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</si>
  <si>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</si>
  <si>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</si>
  <si>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</si>
  <si>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</si>
  <si>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</si>
  <si>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</si>
  <si>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</si>
  <si>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</si>
  <si>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</si>
  <si>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</si>
  <si>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</si>
  <si>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</si>
  <si>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</si>
  <si>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</si>
  <si>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</si>
  <si>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</si>
  <si>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</si>
  <si>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</si>
  <si>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</si>
  <si>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</si>
  <si>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</si>
  <si>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</si>
  <si>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</si>
  <si>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</si>
  <si>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</si>
  <si>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</si>
  <si>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</si>
  <si>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</si>
  <si>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</si>
  <si>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</si>
  <si>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</si>
  <si>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</si>
  <si>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</si>
  <si>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</si>
  <si>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</si>
  <si>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</si>
  <si>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</si>
  <si>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</si>
  <si>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</si>
  <si>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</si>
  <si>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</si>
  <si>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</si>
  <si>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</si>
  <si>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</si>
  <si>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</si>
  <si>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</si>
  <si>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</si>
  <si>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</si>
  <si>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</si>
  <si>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</si>
  <si>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</si>
  <si>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</si>
  <si>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</si>
  <si>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</si>
  <si>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</si>
  <si>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</si>
  <si>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</si>
  <si>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</si>
  <si>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</si>
  <si>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</si>
  <si>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</si>
  <si>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</si>
  <si>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</si>
  <si>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</si>
  <si>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</si>
  <si>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</si>
  <si>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</si>
  <si>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</si>
  <si>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</si>
  <si>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</si>
  <si>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</si>
  <si>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</si>
  <si>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</si>
  <si>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</si>
  <si>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</si>
  <si>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</si>
  <si>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</si>
  <si>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</si>
  <si>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</si>
  <si>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</si>
  <si>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</si>
  <si>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</si>
  <si>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</si>
  <si>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</si>
  <si>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</si>
  <si>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</si>
  <si>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</si>
  <si>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</si>
  <si>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</si>
  <si>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</si>
  <si>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</si>
  <si>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</si>
  <si>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</si>
  <si>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</si>
  <si>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</si>
  <si>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</si>
  <si>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</si>
  <si>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</si>
  <si>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</si>
  <si>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</si>
  <si>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</si>
  <si>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</si>
  <si>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</si>
  <si>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</si>
  <si>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</si>
  <si>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</si>
  <si>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</si>
  <si>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</si>
  <si>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</si>
  <si>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</si>
  <si>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</si>
  <si>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</si>
  <si>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</si>
  <si>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</si>
  <si>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</si>
  <si>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</si>
  <si>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</si>
  <si>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</si>
  <si>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</si>
  <si>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</si>
  <si>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</si>
  <si>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</si>
  <si>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</si>
  <si>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</si>
  <si>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</si>
  <si>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</si>
  <si>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</si>
  <si>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</si>
  <si>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</si>
  <si>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</si>
  <si>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</si>
  <si>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</si>
  <si>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</si>
  <si>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</si>
  <si>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</si>
  <si>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</si>
  <si>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</si>
  <si>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</si>
  <si>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</si>
  <si>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</si>
  <si>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</si>
  <si>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</si>
  <si>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</si>
  <si>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</si>
  <si>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</si>
  <si>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</si>
  <si>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</si>
  <si>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</si>
  <si>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</si>
  <si>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</si>
  <si>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</si>
  <si>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</si>
  <si>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</si>
  <si>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</si>
  <si>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</si>
  <si>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</si>
  <si>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</si>
  <si>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</si>
  <si>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</si>
  <si>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</si>
  <si>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</si>
  <si>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</si>
  <si>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</si>
  <si>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</si>
  <si>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</si>
  <si>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</si>
  <si>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</si>
  <si>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</si>
  <si>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</si>
  <si>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</si>
  <si>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</si>
  <si>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</si>
  <si>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</si>
  <si>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</si>
  <si>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</si>
  <si>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</si>
  <si>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</si>
  <si>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</si>
  <si>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</si>
  <si>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</si>
  <si>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</si>
  <si>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</si>
  <si>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</si>
  <si>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</si>
  <si>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</si>
  <si>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</si>
  <si>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</si>
  <si>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</si>
  <si>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</si>
  <si>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</si>
  <si>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</si>
  <si>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</si>
  <si>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</si>
  <si>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</si>
  <si>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</si>
  <si>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</si>
  <si>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</si>
  <si>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</si>
  <si>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</si>
  <si>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</si>
  <si>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</si>
  <si>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</si>
  <si>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</si>
  <si>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</si>
  <si>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</si>
  <si>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</si>
  <si>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</si>
  <si>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</si>
  <si>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</si>
  <si>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</si>
  <si>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</si>
  <si>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</si>
  <si>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</si>
  <si>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</si>
  <si>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</si>
  <si>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</si>
  <si>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</si>
  <si>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</si>
  <si>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</si>
  <si>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</si>
  <si>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</si>
  <si>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</si>
  <si>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</si>
  <si>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</si>
  <si>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</si>
  <si>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</si>
  <si>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</si>
  <si>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</si>
  <si>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</si>
  <si>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</si>
  <si>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</si>
  <si>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</si>
  <si>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</si>
  <si>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</si>
  <si>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</si>
  <si>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</si>
  <si>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</si>
  <si>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</si>
  <si>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</si>
  <si>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</si>
  <si>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</si>
  <si>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</si>
  <si>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</si>
  <si>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</si>
  <si>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</si>
  <si>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</si>
  <si>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</si>
  <si>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</si>
  <si>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</si>
  <si>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</si>
  <si>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</si>
  <si>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</si>
  <si>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</si>
  <si>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</si>
  <si>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</si>
  <si>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</si>
  <si>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</si>
  <si>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</si>
  <si>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</si>
  <si>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</si>
  <si>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</si>
  <si>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</si>
  <si>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</si>
  <si>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</si>
  <si>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</si>
  <si>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</si>
  <si>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</si>
  <si>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</si>
  <si>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</si>
  <si>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</si>
  <si>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</si>
  <si>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</si>
  <si>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</si>
  <si>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</si>
  <si>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</si>
  <si>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</si>
  <si>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</si>
  <si>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</si>
  <si>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</si>
  <si>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</si>
  <si>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</si>
  <si>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</si>
  <si>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</si>
  <si>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</si>
  <si>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</si>
  <si>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</si>
  <si>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</si>
  <si>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</si>
  <si>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</si>
  <si>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</si>
  <si>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</si>
  <si>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</si>
  <si>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</si>
  <si>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</si>
  <si>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</si>
  <si>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</si>
  <si>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</si>
  <si>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</si>
  <si>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</si>
  <si>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</si>
  <si>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</si>
  <si>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</si>
  <si>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</si>
  <si>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</si>
  <si>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</si>
  <si>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</si>
  <si>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</si>
  <si>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</si>
  <si>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</si>
  <si>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</si>
  <si>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</si>
  <si>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</si>
  <si>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</si>
  <si>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</si>
  <si>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</si>
  <si>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</si>
  <si>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</si>
  <si>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</si>
  <si>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</si>
  <si>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</si>
  <si>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</si>
  <si>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</si>
  <si>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</si>
  <si>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</si>
  <si>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</si>
  <si>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</si>
  <si>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</si>
  <si>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</si>
  <si>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</si>
  <si>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</si>
  <si>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</si>
  <si>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</si>
  <si>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</si>
  <si>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</si>
  <si>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</si>
  <si>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</si>
  <si>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</si>
  <si>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</si>
  <si>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</si>
  <si>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</si>
  <si>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</si>
  <si>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</si>
  <si>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</si>
  <si>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</si>
  <si>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</si>
  <si>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</si>
  <si>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</si>
  <si>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</si>
  <si>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</si>
  <si>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</si>
  <si>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</si>
  <si>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</si>
  <si>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</si>
  <si>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</si>
  <si>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</si>
  <si>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</si>
  <si>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</si>
  <si>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</si>
  <si>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</si>
  <si>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</si>
  <si>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</si>
  <si>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</si>
  <si>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</si>
  <si>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</si>
  <si>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</si>
  <si>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</si>
  <si>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</si>
  <si>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</si>
  <si>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</si>
  <si>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</si>
  <si>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</si>
  <si>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</si>
  <si>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</si>
  <si>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</si>
  <si>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</si>
  <si>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</si>
  <si>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</si>
  <si>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</si>
  <si>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</si>
  <si>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</si>
  <si>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</si>
  <si>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</si>
  <si>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</si>
  <si>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</si>
  <si>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</si>
  <si>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</si>
  <si>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</si>
  <si>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</si>
  <si>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</si>
  <si>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</si>
  <si>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</si>
  <si>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</si>
  <si>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</si>
  <si>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</si>
  <si>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</si>
  <si>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</si>
  <si>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</si>
  <si>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</si>
  <si>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</si>
  <si>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</si>
  <si>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</si>
  <si>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</si>
  <si>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</si>
  <si>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</si>
  <si>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</si>
  <si>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</si>
  <si>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</si>
  <si>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</si>
  <si>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</si>
  <si>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</si>
  <si>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</si>
  <si>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</si>
  <si>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</si>
  <si>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</si>
  <si>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</si>
  <si>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</si>
  <si>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</si>
  <si>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</si>
  <si>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</si>
  <si>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</si>
  <si>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</si>
  <si>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</si>
  <si>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</si>
  <si>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</si>
  <si>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</si>
  <si>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</si>
  <si>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</si>
  <si>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</si>
  <si>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</si>
  <si>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</si>
  <si>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</si>
  <si>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</si>
  <si>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</si>
  <si>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</si>
  <si>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</si>
  <si>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</si>
  <si>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</si>
  <si>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</si>
  <si>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</si>
  <si>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</si>
  <si>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</si>
  <si>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</si>
  <si>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</si>
  <si>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</si>
  <si>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</si>
  <si>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</si>
  <si>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</si>
  <si>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</si>
  <si>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</si>
  <si>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</si>
  <si>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</si>
  <si>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</si>
  <si>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</si>
  <si>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</si>
  <si>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</si>
  <si>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</si>
  <si>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</si>
  <si>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</si>
  <si>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</si>
  <si>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</si>
  <si>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</si>
  <si>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</si>
  <si>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</si>
  <si>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</si>
  <si>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</si>
  <si>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</si>
  <si>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</si>
  <si>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</si>
  <si>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</si>
  <si>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</si>
  <si>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</si>
  <si>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</si>
  <si>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</si>
  <si>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</si>
  <si>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</si>
  <si>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</si>
  <si>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</si>
  <si>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</si>
  <si>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</si>
  <si>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</si>
  <si>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</si>
  <si>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</si>
  <si>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</si>
  <si>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</si>
  <si>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</si>
  <si>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</si>
  <si>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</si>
  <si>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</si>
  <si>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</si>
  <si>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</si>
  <si>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</si>
  <si>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</si>
  <si>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</si>
  <si>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</si>
  <si>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</si>
  <si>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</si>
  <si>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</si>
  <si>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</si>
  <si>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</si>
  <si>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</si>
  <si>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</si>
  <si>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</si>
  <si>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</si>
  <si>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</si>
  <si>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</si>
  <si>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</si>
  <si>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</si>
  <si>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</si>
  <si>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</si>
  <si>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</si>
  <si>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</si>
  <si>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</si>
  <si>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</si>
  <si>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</si>
  <si>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</si>
  <si>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</si>
  <si>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</si>
  <si>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</si>
  <si>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</si>
  <si>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</si>
  <si>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</si>
  <si>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</si>
  <si>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</si>
  <si>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</si>
  <si>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</si>
  <si>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</si>
  <si>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</si>
  <si>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</si>
  <si>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</si>
  <si>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</si>
  <si>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</si>
  <si>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</si>
  <si>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</si>
  <si>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</si>
  <si>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</si>
  <si>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</si>
  <si>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</si>
  <si>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</si>
  <si>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</si>
  <si>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</si>
  <si>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</si>
  <si>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</si>
  <si>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</si>
  <si>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</si>
  <si>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</si>
  <si>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</si>
  <si>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</si>
  <si>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</si>
  <si>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</si>
  <si>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</si>
  <si>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</si>
  <si>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</si>
  <si>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</si>
  <si>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</si>
  <si>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</si>
  <si>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</si>
  <si>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</si>
  <si>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</si>
  <si>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</si>
  <si>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</si>
  <si>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</si>
  <si>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</si>
  <si>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</si>
  <si>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</si>
  <si>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</si>
  <si>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</si>
  <si>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</si>
  <si>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</si>
  <si>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</si>
  <si>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</si>
  <si>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</si>
  <si>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</si>
  <si>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</si>
  <si>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</si>
  <si>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</si>
  <si>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</si>
  <si>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</si>
  <si>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</si>
  <si>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</si>
  <si>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</si>
  <si>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</si>
  <si>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</si>
  <si>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</si>
  <si>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</si>
  <si>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</si>
  <si>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</si>
  <si>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</si>
  <si>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</si>
  <si>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</si>
  <si>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</si>
  <si>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</si>
  <si>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</si>
  <si>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</si>
  <si>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</si>
  <si>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</si>
  <si>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</si>
  <si>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</si>
  <si>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</si>
  <si>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</si>
  <si>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</si>
  <si>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</si>
  <si>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</si>
  <si>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</si>
  <si>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</si>
  <si>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</si>
  <si>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</si>
  <si>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</si>
  <si>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</si>
  <si>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</si>
  <si>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</si>
  <si>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</si>
  <si>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</si>
  <si>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</si>
  <si>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</si>
  <si>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</si>
  <si>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</si>
  <si>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</si>
  <si>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</si>
  <si>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</si>
  <si>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</si>
  <si>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</si>
  <si>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</si>
  <si>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</si>
  <si>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</si>
  <si>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</si>
  <si>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</si>
  <si>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</si>
  <si>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</si>
  <si>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</si>
  <si>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</si>
  <si>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</si>
  <si>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</si>
  <si>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</si>
  <si>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</si>
  <si>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</si>
  <si>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</si>
  <si>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</si>
  <si>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</si>
  <si>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</si>
  <si>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</si>
  <si>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</si>
  <si>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</si>
  <si>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</si>
  <si>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</si>
  <si>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</si>
  <si>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</si>
  <si>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</si>
  <si>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</si>
  <si>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</si>
  <si>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</si>
  <si>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</si>
  <si>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</si>
  <si>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</si>
  <si>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</si>
  <si>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</si>
  <si>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</si>
  <si>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</si>
  <si>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</si>
  <si>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</si>
  <si>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</si>
  <si>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</si>
  <si>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</si>
  <si>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</si>
  <si>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</si>
  <si>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</si>
  <si>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</si>
  <si>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</si>
  <si>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</si>
  <si>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</si>
  <si>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</si>
  <si>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</si>
  <si>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</si>
  <si>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</si>
  <si>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</si>
  <si>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</si>
  <si>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</si>
  <si>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</si>
  <si>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</si>
  <si>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</si>
  <si>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</si>
  <si>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</si>
  <si>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</si>
  <si>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</si>
  <si>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</si>
  <si>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</si>
  <si>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</si>
  <si>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</si>
  <si>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</si>
  <si>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</si>
  <si>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</si>
  <si>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</si>
  <si>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</si>
  <si>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</si>
  <si>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</si>
  <si>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</si>
  <si>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</si>
  <si>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</si>
  <si>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</si>
  <si>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</si>
  <si>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</si>
  <si>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</si>
  <si>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</si>
  <si>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</si>
  <si>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</si>
  <si>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</si>
  <si>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</si>
  <si>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</si>
  <si>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</si>
  <si>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</si>
  <si>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</si>
  <si>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</si>
  <si>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</si>
  <si>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</si>
  <si>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</si>
  <si>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</si>
  <si>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</si>
  <si>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</si>
  <si>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</si>
  <si>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</si>
  <si>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</si>
  <si>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</si>
  <si>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</si>
  <si>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</si>
  <si>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</si>
  <si>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</si>
  <si>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</si>
  <si>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</si>
  <si>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</si>
  <si>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</si>
  <si>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</si>
  <si>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</si>
  <si>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</si>
  <si>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</si>
  <si>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</si>
  <si>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</si>
  <si>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</si>
  <si>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</si>
  <si>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</si>
  <si>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</si>
  <si>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</si>
  <si>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</si>
  <si>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</si>
  <si>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</si>
  <si>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</si>
  <si>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</si>
  <si>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</si>
  <si>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</si>
  <si>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</si>
  <si>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</si>
  <si>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</si>
  <si>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</si>
  <si>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</si>
  <si>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</si>
  <si>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</si>
  <si>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</si>
  <si>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</si>
  <si>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</si>
  <si>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</si>
  <si>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</si>
  <si>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</si>
  <si>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</si>
  <si>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</si>
  <si>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</si>
  <si>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</si>
  <si>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</si>
  <si>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</si>
  <si>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</si>
  <si>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</si>
  <si>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</si>
  <si>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</si>
  <si>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</si>
  <si>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</si>
  <si>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</si>
  <si>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</si>
  <si>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</si>
  <si>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</si>
  <si>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</si>
  <si>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</si>
  <si>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</si>
  <si>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</si>
  <si>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</si>
  <si>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</si>
  <si>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</si>
  <si>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</si>
  <si>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</si>
  <si>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</si>
  <si>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</si>
  <si>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</si>
  <si>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</si>
  <si>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</si>
  <si>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</si>
  <si>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</si>
  <si>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</si>
  <si>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</si>
  <si>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</si>
  <si>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</si>
  <si>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</si>
  <si>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</si>
  <si>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</si>
  <si>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</si>
  <si>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</si>
  <si>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</si>
  <si>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</si>
  <si>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</si>
  <si>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</si>
  <si>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</si>
  <si>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</si>
  <si>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</si>
  <si>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</si>
  <si>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</si>
  <si>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</si>
  <si>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</si>
  <si>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</si>
  <si>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</si>
  <si>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</si>
  <si>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</si>
  <si>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</si>
  <si>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</si>
  <si>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</si>
  <si>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</si>
  <si>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</si>
  <si>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</si>
  <si>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</si>
  <si>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</si>
  <si>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</si>
  <si>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</si>
  <si>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</si>
  <si>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</si>
  <si>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</si>
  <si>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</si>
  <si>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</si>
  <si>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</si>
  <si>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</si>
  <si>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</si>
  <si>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</si>
  <si>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</si>
  <si>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</si>
  <si>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</si>
  <si>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</si>
  <si>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</si>
  <si>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</si>
  <si>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</si>
  <si>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</si>
  <si>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</si>
  <si>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</si>
  <si>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</si>
  <si>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</si>
  <si>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</si>
  <si>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</si>
  <si>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</si>
  <si>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</si>
  <si>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</si>
  <si>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</si>
  <si>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</si>
  <si>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</si>
  <si>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</si>
  <si>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</si>
  <si>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</si>
  <si>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</si>
  <si>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</si>
  <si>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</si>
  <si>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</si>
  <si>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</si>
  <si>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</si>
  <si>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</si>
  <si>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</si>
  <si>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</si>
  <si>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</si>
  <si>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</si>
  <si>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</si>
  <si>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</si>
  <si>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</si>
  <si>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</si>
  <si>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</si>
  <si>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</si>
  <si>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</si>
  <si>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</si>
  <si>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</si>
  <si>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</si>
  <si>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</si>
  <si>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</si>
  <si>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</si>
  <si>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</si>
  <si>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</si>
  <si>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</si>
  <si>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</si>
  <si>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</si>
  <si>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</si>
  <si>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</si>
  <si>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</si>
  <si>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</si>
  <si>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</si>
  <si>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</si>
  <si>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</si>
  <si>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</si>
  <si>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</si>
  <si>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</si>
  <si>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</si>
  <si>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</si>
  <si>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</si>
  <si>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</si>
  <si>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</si>
  <si>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</si>
  <si>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</si>
  <si>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</si>
  <si>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</si>
  <si>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</si>
  <si>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</si>
  <si>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</si>
  <si>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</si>
  <si>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</si>
  <si>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</si>
  <si>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</si>
  <si>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</si>
  <si>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</si>
  <si>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</si>
  <si>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</si>
  <si>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</si>
  <si>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</si>
  <si>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</si>
  <si>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</si>
  <si>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</si>
  <si>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</si>
  <si>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</si>
  <si>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</si>
  <si>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</si>
  <si>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</si>
  <si>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</si>
  <si>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</si>
  <si>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</si>
  <si>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</si>
  <si>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</si>
  <si>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</si>
  <si>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</si>
  <si>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</si>
  <si>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</si>
  <si>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</si>
  <si>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</si>
  <si>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</si>
  <si>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</si>
  <si>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</si>
  <si>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</si>
  <si>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</si>
  <si>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</si>
  <si>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</si>
  <si>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</si>
  <si>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</si>
  <si>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</si>
  <si>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</si>
  <si>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</si>
  <si>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</si>
  <si>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</si>
  <si>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</si>
  <si>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</si>
  <si>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</si>
  <si>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</si>
  <si>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</si>
  <si>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</si>
  <si>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</si>
  <si>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</si>
  <si>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</si>
  <si>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</si>
  <si>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</si>
  <si>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</si>
  <si>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</si>
  <si>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</si>
  <si>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</si>
  <si>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</si>
  <si>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</si>
  <si>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</si>
  <si>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</si>
  <si>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</si>
  <si>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</si>
  <si>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</si>
  <si>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</si>
  <si>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</si>
  <si>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</si>
  <si>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</si>
  <si>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</si>
  <si>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</si>
  <si>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</si>
  <si>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</si>
  <si>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</si>
  <si>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</si>
  <si>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</si>
  <si>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</si>
  <si>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</si>
  <si>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</si>
  <si>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</si>
  <si>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</si>
  <si>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</si>
  <si>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</si>
  <si>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</si>
  <si>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</si>
  <si>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</si>
  <si>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</si>
  <si>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</si>
  <si>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</si>
  <si>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</si>
  <si>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</si>
  <si>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</si>
  <si>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</si>
  <si>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</si>
  <si>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</si>
  <si>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</si>
  <si>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</si>
  <si>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</si>
  <si>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</si>
  <si>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</si>
  <si>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</si>
  <si>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</si>
  <si>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</si>
  <si>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</si>
  <si>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</si>
  <si>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</si>
  <si>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</si>
  <si>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</si>
  <si>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</si>
  <si>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</si>
  <si>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</si>
  <si>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</si>
  <si>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</si>
  <si>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</si>
  <si>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</si>
  <si>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</si>
  <si>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</si>
  <si>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</si>
  <si>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</si>
  <si>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</si>
  <si>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</si>
  <si>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</si>
  <si>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</si>
  <si>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</si>
  <si>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</si>
  <si>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</si>
  <si>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</si>
  <si>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</si>
  <si>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</si>
  <si>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</si>
  <si>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</si>
  <si>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</si>
  <si>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</si>
  <si>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</si>
  <si>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</si>
  <si>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</si>
  <si>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</si>
  <si>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</si>
  <si>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</si>
  <si>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</si>
  <si>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</si>
  <si>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</si>
  <si>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</si>
  <si>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</si>
  <si>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</si>
  <si>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</si>
  <si>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</si>
  <si>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</si>
  <si>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</si>
  <si>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</si>
  <si>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</si>
  <si>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</si>
  <si>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</si>
  <si>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</si>
  <si>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</si>
  <si>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</si>
  <si>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</si>
  <si>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</si>
  <si>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</si>
  <si>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</si>
  <si>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</si>
  <si>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</si>
  <si>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</si>
  <si>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</si>
  <si>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</si>
  <si>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</si>
  <si>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</si>
  <si>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</si>
  <si>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</si>
  <si>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</si>
  <si>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</si>
  <si>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</si>
  <si>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</si>
  <si>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</si>
  <si>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</si>
  <si>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</si>
  <si>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</si>
  <si>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</si>
  <si>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</si>
  <si>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</si>
  <si>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</si>
  <si>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</si>
  <si>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</si>
  <si>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</si>
  <si>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</si>
  <si>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</si>
  <si>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</si>
  <si>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</si>
  <si>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</si>
  <si>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</si>
  <si>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</si>
  <si>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</si>
  <si>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</si>
  <si>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</si>
  <si>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</si>
  <si>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</si>
  <si>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</si>
  <si>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</si>
  <si>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</si>
  <si>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</si>
  <si>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</si>
  <si>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</si>
  <si>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</si>
  <si>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</si>
  <si>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</si>
  <si>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</si>
  <si>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</si>
  <si>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</si>
  <si>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</si>
  <si>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</si>
  <si>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</si>
  <si>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</si>
  <si>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</si>
  <si>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</si>
  <si>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</si>
  <si>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</si>
  <si>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</si>
  <si>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</si>
  <si>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</si>
  <si>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</si>
  <si>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</si>
  <si>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</si>
  <si>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</si>
  <si>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</si>
  <si>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</si>
  <si>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</si>
  <si>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</si>
  <si>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</si>
  <si>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</si>
  <si>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</si>
  <si>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</si>
  <si>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</si>
  <si>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</si>
  <si>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</si>
  <si>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</si>
  <si>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</si>
  <si>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</si>
  <si>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</si>
  <si>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</si>
  <si>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</si>
  <si>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</si>
  <si>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</si>
  <si>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</si>
  <si>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</si>
  <si>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</si>
  <si>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</si>
  <si>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</si>
  <si>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</si>
  <si>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</si>
  <si>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</si>
  <si>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</si>
  <si>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</si>
  <si>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</si>
  <si>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</si>
  <si>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</si>
  <si>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</si>
  <si>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</si>
  <si>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</si>
  <si>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</si>
  <si>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</si>
  <si>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</si>
  <si>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</si>
  <si>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</si>
  <si>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</si>
  <si>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</si>
  <si>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</si>
  <si>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</si>
  <si>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</si>
  <si>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</si>
  <si>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</si>
  <si>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</si>
  <si>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</si>
  <si>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</si>
  <si>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</si>
  <si>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</si>
  <si>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</si>
  <si>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</si>
  <si>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</si>
  <si>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</si>
  <si>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</si>
  <si>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</si>
  <si>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</si>
  <si>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</si>
  <si>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</si>
  <si>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</si>
  <si>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</si>
  <si>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</si>
  <si>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</si>
  <si>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</si>
  <si>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</si>
  <si>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</si>
  <si>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</si>
  <si>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</si>
  <si>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</si>
  <si>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</si>
  <si>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</si>
  <si>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</si>
  <si>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</si>
  <si>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</si>
  <si>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</si>
  <si>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</si>
  <si>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</si>
  <si>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</si>
  <si>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</si>
  <si>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</si>
  <si>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</si>
  <si>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</si>
  <si>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</si>
  <si>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</si>
  <si>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</si>
  <si>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</si>
  <si>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</si>
  <si>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</si>
  <si>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</si>
  <si>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</si>
  <si>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</si>
  <si>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</si>
  <si>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</si>
  <si>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</si>
  <si>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</si>
  <si>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</si>
  <si>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</si>
  <si>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</si>
  <si>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</si>
  <si>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</si>
  <si>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</si>
  <si>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</si>
  <si>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</si>
  <si>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</si>
  <si>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</si>
  <si>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</si>
  <si>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</si>
  <si>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</si>
  <si>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</si>
  <si>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</si>
  <si>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</si>
  <si>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</si>
  <si>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</si>
  <si>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</si>
  <si>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</si>
  <si>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</si>
  <si>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</si>
  <si>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</si>
  <si>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</si>
  <si>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</si>
  <si>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</si>
  <si>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</si>
  <si>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</si>
  <si>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</si>
  <si>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</si>
  <si>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</si>
  <si>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</si>
  <si>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</si>
  <si>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</si>
  <si>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</si>
  <si>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</si>
  <si>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</si>
  <si>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</si>
  <si>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</si>
  <si>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</si>
  <si>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</si>
  <si>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</si>
  <si>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</si>
  <si>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</si>
  <si>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</si>
  <si>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</si>
  <si>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</si>
  <si>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</si>
  <si>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</si>
  <si>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</si>
  <si>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</si>
  <si>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</si>
  <si>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</si>
  <si>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</si>
  <si>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</si>
  <si>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</si>
  <si>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</si>
  <si>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</si>
  <si>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</si>
  <si>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</si>
  <si>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</si>
  <si>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</si>
  <si>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</si>
  <si>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</si>
  <si>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</si>
  <si>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</si>
  <si>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</si>
  <si>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</si>
  <si>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</si>
  <si>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</si>
  <si>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</si>
  <si>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</si>
  <si>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</si>
  <si>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</si>
  <si>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</si>
  <si>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</si>
  <si>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</si>
  <si>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</si>
  <si>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</si>
  <si>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</si>
  <si>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</si>
  <si>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</si>
  <si>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</si>
  <si>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</si>
  <si>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</si>
  <si>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</si>
  <si>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</si>
  <si>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</si>
  <si>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</si>
  <si>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</si>
  <si>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</si>
  <si>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</si>
  <si>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</si>
  <si>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</si>
  <si>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</si>
  <si>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</si>
  <si>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</si>
  <si>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</si>
  <si>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</si>
  <si>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</si>
  <si>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</si>
  <si>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</si>
  <si>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</si>
  <si>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</si>
  <si>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</si>
  <si>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</si>
  <si>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</si>
  <si>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</si>
  <si>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</si>
  <si>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</si>
  <si>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</si>
  <si>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</si>
  <si>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</si>
  <si>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</si>
  <si>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</si>
  <si>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</si>
  <si>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</si>
  <si>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</si>
  <si>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</si>
  <si>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</si>
  <si>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</si>
  <si>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</si>
  <si>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</si>
  <si>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</si>
  <si>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</si>
  <si>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</si>
  <si>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</si>
  <si>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</si>
  <si>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</si>
  <si>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</si>
  <si>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</si>
  <si>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</si>
  <si>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</si>
  <si>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</si>
  <si>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</si>
  <si>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</si>
  <si>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</si>
  <si>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</si>
  <si>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</si>
  <si>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</si>
  <si>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</si>
  <si>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</si>
  <si>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</si>
  <si>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</si>
  <si>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</si>
  <si>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</si>
  <si>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</si>
  <si>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</si>
  <si>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</si>
  <si>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</si>
  <si>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</si>
  <si>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</si>
  <si>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</si>
  <si>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</si>
  <si>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</si>
  <si>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</si>
  <si>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</si>
  <si>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</si>
  <si>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</si>
  <si>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</si>
  <si>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</si>
  <si>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</si>
  <si>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</si>
  <si>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</si>
  <si>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</si>
  <si>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</si>
  <si>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</si>
  <si>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</si>
  <si>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</si>
  <si>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</si>
  <si>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</si>
  <si>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</si>
  <si>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</si>
  <si>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</si>
  <si>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</si>
  <si>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</si>
  <si>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</si>
  <si>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</si>
  <si>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</si>
  <si>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</si>
  <si>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</si>
  <si>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</si>
  <si>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</si>
  <si>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</si>
  <si>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</si>
  <si>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</si>
  <si>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</si>
  <si>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</si>
  <si>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</si>
  <si>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</si>
  <si>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</si>
  <si>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</si>
  <si>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</si>
  <si>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</si>
  <si>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</si>
  <si>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</si>
  <si>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</si>
  <si>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</si>
  <si>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</si>
  <si>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</si>
  <si>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</si>
  <si>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</si>
  <si>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</si>
  <si>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</si>
  <si>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</si>
  <si>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</si>
  <si>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</si>
  <si>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</si>
  <si>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</si>
  <si>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</si>
  <si>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</si>
  <si>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</si>
  <si>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</si>
  <si>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</si>
  <si>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</si>
  <si>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</si>
  <si>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</si>
  <si>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</si>
  <si>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</si>
  <si>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</si>
  <si>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</si>
  <si>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</si>
  <si>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</si>
  <si>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</si>
  <si>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</si>
  <si>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</si>
  <si>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</si>
  <si>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</si>
  <si>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</si>
  <si>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</si>
  <si>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</si>
  <si>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</si>
  <si>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</si>
  <si>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</si>
  <si>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</si>
  <si>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</si>
  <si>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</si>
  <si>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</si>
  <si>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</si>
  <si>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</si>
  <si>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</si>
  <si>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</si>
  <si>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</si>
  <si>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</si>
  <si>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</si>
  <si>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</si>
  <si>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</si>
  <si>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</si>
  <si>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</si>
  <si>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</si>
  <si>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</si>
  <si>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</si>
  <si>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</si>
  <si>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</si>
  <si>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</si>
  <si>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</si>
  <si>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</si>
  <si>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</si>
  <si>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</si>
  <si>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</si>
  <si>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</si>
  <si>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</si>
  <si>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</si>
  <si>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</si>
  <si>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</si>
  <si>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</si>
  <si>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</si>
  <si>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</si>
  <si>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</si>
  <si>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</si>
  <si>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</si>
  <si>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</si>
  <si>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</si>
  <si>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</si>
  <si>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</si>
  <si>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</si>
  <si>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</si>
  <si>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</si>
  <si>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</si>
  <si>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</si>
  <si>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</si>
  <si>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</si>
  <si>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</si>
  <si>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</si>
  <si>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</si>
  <si>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</si>
  <si>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</si>
  <si>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</si>
  <si>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</si>
  <si>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</si>
  <si>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</si>
  <si>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</si>
  <si>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</si>
  <si>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</si>
  <si>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</si>
  <si>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</si>
  <si>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</si>
  <si>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</si>
  <si>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</si>
  <si>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</si>
  <si>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</si>
  <si>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</si>
  <si>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</si>
  <si>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</si>
  <si>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</si>
  <si>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</si>
  <si>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</si>
  <si>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</si>
  <si>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</si>
  <si>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</si>
  <si>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</si>
  <si>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</si>
  <si>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</si>
  <si>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</si>
  <si>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</si>
  <si>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</si>
  <si>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</si>
  <si>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</si>
  <si>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</si>
  <si>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</si>
  <si>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</si>
  <si>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</si>
  <si>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</si>
  <si>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</si>
  <si>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</si>
  <si>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</si>
  <si>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</si>
  <si>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</si>
  <si>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</si>
  <si>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</si>
  <si>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</si>
  <si>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</si>
  <si>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</si>
  <si>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</si>
  <si>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</si>
  <si>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</si>
  <si>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</si>
  <si>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</si>
  <si>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</si>
  <si>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</si>
  <si>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</si>
  <si>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</si>
  <si>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</si>
  <si>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</si>
  <si>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</si>
  <si>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</si>
  <si>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</si>
  <si>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</si>
  <si>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</si>
  <si>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</si>
  <si>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</si>
  <si>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</si>
  <si>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</si>
  <si>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</si>
  <si>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</si>
  <si>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</si>
  <si>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</si>
  <si>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</si>
  <si>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</si>
  <si>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</si>
  <si>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</si>
  <si>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</si>
  <si>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</si>
  <si>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</si>
  <si>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</si>
  <si>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</si>
  <si>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</si>
  <si>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</si>
  <si>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</si>
  <si>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</si>
  <si>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</si>
  <si>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</si>
  <si>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</si>
  <si>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</si>
  <si>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</si>
  <si>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</si>
  <si>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</si>
  <si>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</si>
  <si>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</si>
  <si>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</si>
  <si>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</si>
  <si>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</si>
  <si>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</si>
  <si>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</si>
  <si>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</si>
  <si>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</si>
  <si>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</si>
  <si>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</si>
  <si>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</si>
  <si>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</si>
  <si>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</si>
  <si>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</si>
  <si>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</si>
  <si>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</si>
  <si>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</si>
  <si>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</si>
  <si>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</si>
  <si>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</si>
  <si>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</si>
  <si>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</si>
  <si>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</si>
  <si>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</si>
  <si>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</si>
  <si>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</si>
  <si>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</si>
  <si>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</si>
  <si>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</si>
  <si>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</si>
  <si>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</si>
  <si>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</si>
  <si>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</si>
  <si>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</si>
  <si>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</si>
  <si>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</si>
  <si>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</si>
  <si>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</si>
  <si>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</si>
  <si>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</si>
  <si>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</si>
  <si>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</si>
  <si>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</si>
  <si>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</si>
  <si>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</si>
  <si>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</si>
  <si>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</si>
  <si>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</si>
  <si>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</si>
  <si>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</si>
  <si>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</si>
  <si>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</si>
  <si>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</si>
  <si>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</si>
  <si>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</si>
  <si>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</si>
  <si>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</si>
  <si>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</si>
  <si>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</si>
  <si>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</si>
  <si>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</si>
  <si>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</si>
  <si>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</si>
  <si>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</si>
  <si>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</si>
  <si>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</si>
  <si>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</si>
  <si>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</si>
  <si>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</si>
  <si>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</si>
  <si>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</si>
  <si>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</si>
  <si>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</si>
  <si>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</si>
  <si>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</si>
  <si>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</si>
  <si>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</si>
  <si>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</si>
  <si>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</si>
  <si>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</si>
  <si>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</si>
  <si>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</si>
  <si>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</si>
  <si>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</si>
  <si>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</si>
  <si>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</si>
  <si>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</si>
  <si>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</si>
  <si>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</si>
  <si>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</si>
  <si>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</si>
  <si>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</si>
  <si>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</si>
  <si>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</si>
  <si>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</si>
  <si>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</si>
  <si>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</si>
  <si>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</si>
  <si>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</si>
  <si>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</si>
  <si>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</si>
  <si>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</si>
  <si>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</si>
  <si>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</si>
  <si>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</si>
  <si>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</si>
  <si>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</si>
  <si>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</si>
  <si>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</si>
  <si>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</si>
  <si>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</si>
  <si>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</si>
  <si>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</si>
  <si>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</si>
  <si>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</si>
  <si>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</si>
  <si>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</si>
  <si>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</si>
  <si>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</si>
  <si>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</si>
  <si>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</si>
  <si>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</si>
  <si>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</si>
  <si>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</si>
  <si>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</si>
  <si>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</si>
  <si>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</si>
  <si>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</si>
  <si>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</si>
  <si>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</si>
  <si>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</si>
  <si>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</si>
  <si>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</si>
  <si>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</si>
  <si>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</si>
  <si>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</si>
  <si>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</si>
  <si>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</si>
  <si>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</si>
  <si>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</si>
  <si>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</si>
  <si>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</si>
  <si>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</si>
  <si>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</si>
  <si>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</si>
  <si>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</si>
  <si>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</si>
  <si>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</si>
  <si>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</si>
  <si>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</si>
  <si>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</si>
  <si>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</si>
  <si>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</si>
  <si>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</si>
  <si>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</si>
  <si>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</si>
  <si>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</si>
  <si>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</si>
  <si>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</si>
  <si>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</si>
  <si>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</si>
  <si>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</si>
  <si>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</si>
  <si>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</si>
  <si>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</si>
  <si>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</si>
  <si>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</si>
  <si>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</si>
  <si>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</si>
  <si>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</si>
  <si>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</si>
  <si>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</si>
  <si>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</si>
  <si>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</si>
  <si>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</si>
  <si>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</si>
  <si>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</si>
  <si>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</si>
  <si>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</si>
  <si>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</si>
  <si>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</si>
  <si>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</si>
  <si>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</si>
  <si>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</si>
  <si>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</si>
  <si>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</si>
  <si>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</si>
  <si>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</si>
  <si>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</si>
  <si>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</si>
  <si>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</si>
  <si>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</si>
  <si>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</si>
  <si>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</si>
  <si>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</si>
  <si>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</si>
  <si>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</si>
  <si>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</si>
  <si>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</si>
  <si>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</si>
  <si>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</si>
  <si>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</si>
  <si>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</si>
  <si>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</si>
  <si>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</si>
  <si>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</si>
  <si>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</si>
  <si>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</si>
  <si>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</si>
  <si>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</si>
  <si>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</si>
  <si>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</si>
  <si>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</si>
  <si>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</si>
  <si>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</si>
  <si>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</si>
  <si>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</si>
  <si>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</si>
  <si>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</si>
  <si>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</si>
  <si>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</si>
  <si>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</si>
  <si>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</si>
  <si>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</si>
  <si>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</si>
  <si>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</si>
  <si>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</si>
  <si>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</si>
  <si>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</si>
  <si>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</si>
  <si>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</si>
  <si>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</si>
  <si>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</si>
  <si>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</si>
  <si>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</si>
  <si>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</si>
  <si>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</si>
  <si>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</si>
  <si>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</si>
  <si>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</si>
  <si>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</si>
  <si>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</si>
  <si>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</si>
  <si>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</si>
  <si>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</si>
  <si>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</si>
  <si>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</si>
  <si>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</si>
  <si>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</si>
  <si>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</si>
  <si>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</si>
  <si>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</si>
  <si>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</si>
  <si>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</si>
  <si>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</si>
  <si>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</si>
  <si>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</si>
  <si>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</si>
  <si>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</si>
  <si>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</si>
  <si>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</si>
  <si>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</si>
  <si>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</si>
  <si>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</si>
  <si>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</si>
  <si>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</si>
  <si>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</si>
  <si>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</si>
  <si>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</si>
  <si>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</si>
  <si>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</si>
  <si>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</si>
  <si>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</si>
  <si>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</si>
  <si>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</si>
  <si>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</si>
  <si>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</si>
  <si>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</si>
  <si>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</si>
  <si>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</si>
  <si>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</si>
  <si>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</si>
  <si>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</si>
  <si>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</si>
  <si>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</si>
  <si>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</si>
  <si>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</si>
  <si>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</si>
  <si>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</si>
  <si>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</si>
  <si>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</si>
  <si>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</si>
  <si>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</si>
  <si>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</si>
  <si>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</si>
  <si>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</si>
  <si>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</si>
  <si>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</si>
  <si>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</si>
  <si>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</si>
  <si>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</si>
  <si>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</si>
  <si>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</si>
  <si>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</si>
  <si>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</si>
  <si>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</si>
  <si>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</si>
  <si>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</si>
  <si>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</si>
  <si>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</si>
  <si>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</si>
  <si>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</si>
  <si>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</si>
  <si>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</si>
  <si>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</si>
  <si>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</si>
  <si>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</si>
  <si>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</si>
  <si>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</si>
  <si>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</si>
  <si>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</si>
  <si>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</si>
  <si>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</si>
  <si>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</si>
  <si>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</si>
  <si>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</si>
  <si>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</si>
  <si>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</si>
  <si>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</si>
  <si>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</si>
  <si>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</si>
  <si>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</si>
  <si>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</si>
  <si>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</si>
  <si>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</si>
  <si>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</si>
  <si>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</si>
  <si>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</si>
  <si>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</si>
  <si>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</si>
  <si>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</si>
  <si>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</si>
  <si>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</si>
  <si>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</si>
  <si>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</si>
  <si>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</si>
  <si>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</si>
  <si>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</si>
  <si>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</si>
  <si>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</si>
  <si>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</si>
  <si>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</si>
  <si>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</si>
  <si>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</si>
  <si>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</si>
  <si>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</si>
  <si>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</si>
  <si>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</si>
  <si>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</si>
  <si>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</si>
  <si>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</si>
  <si>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</si>
  <si>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</si>
  <si>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</si>
  <si>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</si>
  <si>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</si>
  <si>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</si>
  <si>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</si>
  <si>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</si>
  <si>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</si>
  <si>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</si>
  <si>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</si>
  <si>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</si>
  <si>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</si>
  <si>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</si>
  <si>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</si>
  <si>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</si>
  <si>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</si>
  <si>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</si>
  <si>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</si>
  <si>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</si>
  <si>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</si>
  <si>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</si>
  <si>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</si>
  <si>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</si>
  <si>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</si>
  <si>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</si>
  <si>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</si>
  <si>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</si>
  <si>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</si>
  <si>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</si>
  <si>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</si>
  <si>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</si>
  <si>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</si>
  <si>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</si>
  <si>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</si>
  <si>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</si>
  <si>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</si>
  <si>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</si>
  <si>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</si>
  <si>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</si>
  <si>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</si>
  <si>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</si>
  <si>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</si>
  <si>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</si>
  <si>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</si>
  <si>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</si>
  <si>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</si>
  <si>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</si>
  <si>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</si>
  <si>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</si>
  <si>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</si>
  <si>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</si>
  <si>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</si>
  <si>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</si>
  <si>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</si>
  <si>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</si>
  <si>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</si>
  <si>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</si>
  <si>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</si>
  <si>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</si>
  <si>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</si>
  <si>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</si>
  <si>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</si>
  <si>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</si>
  <si>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</si>
  <si>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</si>
  <si>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</si>
  <si>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</si>
  <si>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</si>
  <si>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</si>
  <si>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</si>
  <si>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</si>
  <si>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</si>
  <si>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</si>
  <si>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</si>
  <si>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</si>
  <si>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</si>
  <si>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</si>
  <si>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</si>
  <si>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</si>
  <si>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</si>
  <si>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</si>
  <si>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</si>
  <si>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</si>
  <si>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</si>
  <si>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</si>
  <si>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</si>
  <si>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</si>
  <si>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</si>
  <si>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</si>
  <si>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</si>
  <si>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</si>
  <si>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</si>
  <si>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</si>
  <si>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</si>
  <si>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</si>
  <si>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</si>
  <si>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</si>
  <si>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</si>
  <si>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</si>
  <si>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</si>
  <si>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</si>
  <si>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</si>
  <si>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</si>
  <si>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</si>
  <si>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</si>
  <si>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</si>
  <si>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</si>
  <si>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</si>
  <si>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</si>
  <si>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</si>
  <si>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</si>
  <si>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</si>
  <si>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</si>
  <si>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</si>
  <si>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</si>
  <si>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</si>
  <si>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</si>
  <si>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</si>
  <si>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</si>
  <si>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</si>
  <si>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</si>
  <si>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</si>
  <si>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</si>
  <si>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</si>
  <si>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</si>
  <si>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</si>
  <si>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</si>
  <si>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</si>
  <si>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</si>
  <si>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</si>
  <si>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</si>
  <si>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</si>
  <si>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</si>
  <si>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</si>
  <si>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</si>
  <si>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</si>
  <si>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</si>
  <si>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</si>
  <si>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</si>
  <si>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</si>
  <si>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</si>
  <si>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</si>
  <si>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</si>
  <si>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</si>
  <si>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</si>
  <si>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</si>
  <si>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</si>
  <si>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</si>
  <si>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</si>
  <si>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</si>
  <si>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</si>
  <si>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</si>
  <si>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</si>
  <si>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</si>
  <si>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</si>
  <si>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</si>
  <si>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</si>
  <si>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</si>
  <si>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</si>
  <si>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</si>
  <si>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</si>
  <si>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</si>
  <si>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</si>
  <si>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</si>
  <si>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</si>
  <si>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</si>
  <si>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</si>
  <si>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</si>
  <si>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</si>
  <si>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</si>
  <si>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</si>
  <si>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</si>
  <si>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</si>
  <si>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</si>
  <si>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</si>
  <si>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</si>
  <si>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</si>
  <si>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</si>
  <si>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</si>
  <si>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</si>
  <si>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</si>
  <si>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</si>
  <si>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</si>
  <si>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</si>
  <si>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</si>
  <si>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</si>
  <si>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</si>
  <si>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</si>
  <si>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</si>
  <si>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</si>
  <si>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</si>
  <si>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</si>
  <si>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</si>
  <si>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</si>
  <si>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</si>
  <si>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</si>
  <si>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</si>
  <si>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</si>
  <si>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</si>
  <si>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</si>
  <si>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</si>
  <si>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</si>
  <si>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</si>
  <si>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</si>
  <si>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</si>
  <si>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</si>
  <si>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</si>
  <si>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</si>
  <si>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</si>
  <si>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</si>
  <si>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</si>
  <si>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</si>
  <si>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</si>
  <si>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</si>
  <si>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</si>
  <si>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</si>
  <si>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</si>
  <si>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</si>
  <si>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</si>
  <si>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</si>
  <si>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</si>
  <si>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</si>
  <si>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</si>
  <si>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</si>
  <si>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</si>
  <si>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</si>
  <si>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</si>
  <si>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</si>
  <si>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</si>
  <si>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</si>
  <si>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</si>
  <si>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</si>
  <si>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</si>
  <si>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</si>
  <si>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</si>
  <si>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</si>
  <si>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</si>
  <si>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</si>
  <si>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</si>
  <si>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</si>
  <si>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</si>
  <si>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</si>
  <si>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</si>
  <si>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</si>
  <si>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</si>
  <si>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</si>
  <si>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</si>
  <si>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</si>
  <si>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</si>
  <si>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</si>
  <si>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</si>
  <si>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</si>
  <si>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</si>
  <si>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</si>
  <si>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</si>
  <si>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</si>
  <si>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</si>
  <si>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</si>
  <si>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</si>
  <si>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</si>
  <si>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</si>
  <si>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</si>
  <si>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</si>
  <si>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</si>
  <si>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</si>
  <si>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</si>
  <si>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</si>
  <si>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</si>
  <si>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</si>
  <si>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</si>
  <si>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</si>
  <si>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</si>
  <si>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</si>
  <si>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</si>
  <si>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</si>
  <si>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</si>
  <si>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</si>
  <si>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</si>
  <si>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</si>
  <si>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</si>
  <si>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</si>
  <si>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</si>
  <si>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</si>
  <si>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</si>
  <si>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</si>
  <si>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</si>
  <si>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</si>
  <si>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</si>
  <si>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</si>
  <si>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</si>
  <si>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</si>
  <si>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</si>
  <si>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</si>
  <si>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</si>
  <si>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</si>
  <si>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</si>
  <si>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</si>
  <si>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</si>
  <si>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</si>
  <si>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</si>
  <si>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</si>
  <si>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</si>
  <si>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</si>
  <si>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</si>
  <si>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</si>
  <si>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</si>
  <si>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</si>
  <si>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</si>
  <si>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</si>
  <si>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</si>
  <si>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</si>
  <si>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</si>
  <si>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</si>
  <si>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</si>
  <si>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</si>
  <si>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</si>
  <si>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</si>
  <si>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</si>
  <si>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</si>
  <si>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</si>
  <si>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</si>
  <si>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</si>
  <si>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</si>
  <si>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</si>
  <si>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</si>
  <si>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</si>
  <si>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</si>
  <si>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</si>
  <si>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</si>
  <si>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</si>
  <si>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</si>
  <si>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</si>
  <si>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</si>
  <si>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</si>
  <si>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</si>
  <si>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</si>
  <si>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</si>
  <si>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</si>
  <si>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</si>
  <si>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</si>
  <si>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</si>
  <si>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</si>
  <si>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</si>
  <si>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</si>
  <si>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</si>
  <si>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</si>
  <si>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</si>
  <si>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</si>
  <si>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</si>
  <si>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</si>
  <si>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</si>
  <si>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</si>
  <si>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</si>
  <si>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</si>
  <si>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</si>
  <si>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</si>
  <si>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</si>
  <si>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</si>
  <si>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</si>
  <si>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</si>
  <si>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</si>
  <si>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</si>
  <si>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</si>
  <si>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</si>
  <si>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</si>
  <si>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</si>
  <si>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</si>
  <si>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</si>
  <si>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</si>
  <si>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</si>
  <si>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</si>
  <si>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</si>
  <si>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</si>
  <si>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</si>
  <si>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</si>
  <si>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</si>
  <si>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</si>
  <si>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</si>
  <si>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</si>
  <si>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</si>
  <si>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</si>
  <si>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</si>
  <si>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</si>
  <si>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</si>
  <si>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</si>
  <si>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</si>
  <si>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</si>
  <si>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</si>
  <si>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</si>
  <si>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</si>
  <si>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</si>
  <si>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</si>
  <si>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</si>
  <si>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</si>
  <si>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</si>
  <si>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</si>
  <si>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</si>
  <si>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</si>
  <si>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</si>
  <si>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</si>
  <si>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</si>
  <si>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</si>
  <si>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</si>
  <si>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</si>
  <si>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</si>
  <si>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</si>
  <si>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</si>
  <si>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</si>
  <si>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</si>
  <si>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</si>
  <si>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</si>
  <si>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</si>
  <si>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</si>
  <si>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</si>
  <si>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</si>
  <si>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</si>
  <si>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</si>
  <si>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</si>
  <si>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</si>
  <si>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</si>
  <si>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</si>
  <si>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</si>
  <si>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</si>
  <si>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</si>
  <si>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</si>
  <si>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</si>
  <si>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</si>
  <si>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</si>
  <si>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</si>
  <si>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</si>
  <si>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</si>
  <si>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</si>
  <si>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</si>
  <si>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</si>
  <si>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</si>
  <si>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</si>
  <si>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</si>
  <si>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</si>
  <si>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</si>
  <si>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</si>
  <si>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</si>
  <si>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</si>
  <si>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</si>
  <si>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</si>
  <si>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</si>
  <si>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</si>
  <si>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</si>
  <si>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</si>
  <si>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</si>
  <si>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</si>
  <si>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</si>
  <si>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</si>
  <si>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</si>
  <si>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</si>
  <si>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</si>
  <si>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</si>
  <si>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</si>
  <si>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</si>
  <si>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</si>
  <si>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</si>
  <si>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</si>
  <si>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</si>
  <si>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</si>
  <si>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</si>
  <si>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</si>
  <si>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</si>
  <si>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</si>
  <si>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</si>
  <si>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</si>
  <si>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</si>
  <si>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</si>
  <si>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</si>
  <si>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</si>
  <si>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</si>
  <si>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</si>
  <si>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</si>
  <si>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</si>
  <si>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</si>
  <si>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</si>
  <si>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</si>
  <si>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</si>
  <si>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</si>
  <si>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</si>
  <si>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</si>
  <si>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</si>
  <si>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</si>
  <si>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</si>
  <si>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</si>
  <si>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</si>
  <si>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</si>
  <si>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</si>
  <si>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</si>
  <si>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</si>
  <si>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</si>
  <si>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</si>
  <si>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</si>
  <si>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</si>
  <si>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</si>
  <si>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</si>
  <si>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</si>
  <si>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</si>
  <si>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</si>
  <si>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</si>
  <si>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</si>
  <si>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</si>
  <si>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</si>
  <si>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</si>
  <si>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</si>
  <si>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</si>
  <si>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</si>
  <si>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</si>
  <si>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</si>
  <si>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</si>
  <si>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</si>
  <si>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</si>
  <si>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</si>
  <si>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</si>
  <si>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</si>
  <si>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</si>
  <si>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</si>
  <si>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</si>
  <si>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</si>
  <si>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</si>
  <si>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</si>
  <si>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</si>
  <si>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</si>
  <si>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</si>
  <si>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</si>
  <si>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</si>
  <si>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</si>
  <si>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</si>
  <si>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</si>
  <si>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</si>
  <si>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</si>
  <si>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</si>
  <si>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</si>
  <si>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</si>
  <si>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</si>
  <si>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</si>
  <si>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</si>
  <si>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</si>
  <si>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</si>
  <si>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</si>
  <si>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</si>
  <si>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</si>
  <si>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</si>
  <si>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</si>
  <si>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</si>
  <si>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</si>
  <si>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</si>
  <si>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</si>
  <si>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</si>
  <si>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</si>
  <si>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</si>
  <si>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</si>
  <si>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</si>
  <si>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</si>
  <si>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</si>
  <si>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</si>
  <si>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</si>
  <si>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</si>
  <si>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</si>
  <si>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</si>
  <si>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</si>
  <si>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</si>
  <si>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</si>
  <si>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</si>
  <si>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</si>
  <si>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</si>
  <si>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</si>
  <si>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</si>
  <si>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</si>
  <si>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</si>
  <si>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</si>
  <si>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</si>
  <si>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</si>
  <si>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</si>
  <si>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</si>
  <si>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</si>
  <si>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</si>
  <si>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</si>
  <si>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</si>
  <si>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</si>
  <si>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</si>
  <si>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</si>
  <si>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</si>
  <si>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</si>
  <si>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</si>
  <si>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</si>
  <si>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</si>
  <si>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</si>
  <si>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</si>
  <si>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</si>
  <si>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</si>
  <si>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</si>
  <si>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</si>
  <si>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</si>
  <si>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</si>
  <si>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</si>
  <si>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</si>
  <si>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</si>
  <si>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</si>
  <si>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</si>
  <si>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</si>
  <si>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</si>
  <si>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</si>
  <si>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</si>
  <si>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</si>
  <si>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</si>
  <si>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</si>
  <si>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</si>
  <si>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</si>
  <si>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</si>
  <si>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</si>
  <si>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</si>
  <si>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</si>
  <si>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</si>
  <si>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</si>
  <si>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</si>
  <si>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</si>
  <si>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</si>
  <si>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</si>
  <si>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</si>
  <si>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</si>
  <si>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</si>
  <si>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</si>
  <si>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</si>
  <si>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</si>
  <si>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</si>
  <si>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</si>
  <si>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</si>
  <si>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</si>
  <si>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</si>
  <si>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</si>
  <si>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</si>
  <si>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</si>
  <si>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</si>
  <si>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</si>
  <si>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</si>
  <si>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</si>
  <si>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</si>
  <si>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</si>
  <si>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</si>
  <si>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</si>
  <si>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</si>
  <si>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</si>
  <si>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</si>
  <si>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</si>
  <si>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</si>
  <si>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</si>
  <si>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</si>
  <si>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</si>
  <si>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</si>
  <si>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</si>
  <si>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</si>
  <si>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</si>
  <si>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</si>
  <si>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</si>
  <si>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</si>
  <si>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</si>
  <si>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</si>
  <si>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</si>
  <si>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</si>
  <si>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</si>
  <si>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</si>
  <si>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</si>
  <si>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</si>
  <si>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</si>
  <si>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</si>
  <si>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</si>
  <si>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</si>
  <si>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</si>
  <si>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</si>
  <si>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</si>
  <si>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</si>
  <si>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</si>
  <si>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</si>
  <si>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</si>
  <si>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</si>
  <si>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</si>
  <si>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</si>
  <si>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</si>
  <si>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</si>
  <si>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</si>
  <si>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</si>
  <si>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</si>
  <si>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</si>
  <si>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</si>
  <si>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</si>
  <si>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</si>
  <si>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</si>
  <si>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</si>
  <si>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</si>
  <si>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</si>
  <si>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</si>
  <si>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</si>
  <si>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</si>
  <si>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</si>
  <si>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</si>
  <si>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</si>
  <si>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</si>
  <si>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</si>
  <si>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</si>
  <si>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</si>
  <si>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</si>
  <si>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</si>
  <si>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</si>
  <si>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</si>
  <si>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</si>
  <si>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</si>
  <si>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</si>
  <si>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</si>
  <si>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</si>
  <si>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</si>
  <si>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</si>
  <si>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</si>
  <si>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</si>
  <si>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</si>
  <si>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</si>
  <si>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</si>
  <si>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</si>
  <si>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</si>
  <si>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</si>
  <si>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</si>
  <si>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</si>
  <si>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</si>
  <si>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</si>
  <si>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</si>
  <si>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</si>
  <si>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</si>
  <si>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</si>
  <si>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</si>
  <si>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</si>
  <si>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</si>
  <si>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</si>
  <si>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</si>
  <si>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</si>
  <si>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</si>
  <si>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</si>
  <si>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</si>
  <si>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</si>
  <si>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</si>
  <si>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</si>
  <si>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</si>
  <si>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</si>
  <si>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</si>
  <si>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</si>
  <si>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</si>
  <si>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</si>
  <si>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</si>
  <si>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</si>
  <si>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</si>
  <si>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</si>
  <si>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</si>
  <si>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</si>
  <si>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</si>
  <si>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</si>
  <si>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</si>
  <si>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</si>
  <si>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</si>
  <si>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</si>
  <si>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</si>
  <si>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</si>
  <si>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</si>
  <si>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</si>
  <si>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</si>
  <si>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</si>
  <si>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</si>
  <si>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</si>
  <si>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</si>
  <si>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</si>
  <si>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</si>
  <si>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</si>
  <si>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</si>
  <si>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</si>
  <si>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</si>
  <si>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</si>
  <si>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</si>
  <si>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</si>
  <si>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</si>
  <si>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</si>
  <si>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</si>
  <si>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</si>
  <si>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</si>
  <si>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</si>
  <si>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</si>
  <si>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</si>
  <si>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</si>
  <si>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</si>
  <si>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</si>
  <si>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</si>
  <si>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</si>
  <si>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</si>
  <si>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</si>
  <si>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</si>
  <si>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</si>
  <si>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</si>
  <si>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</si>
  <si>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</si>
  <si>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</si>
  <si>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</si>
  <si>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</si>
  <si>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</si>
  <si>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</si>
  <si>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</si>
  <si>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</si>
  <si>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</si>
  <si>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</si>
  <si>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</si>
  <si>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</si>
  <si>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</si>
  <si>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</si>
  <si>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</si>
  <si>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</si>
  <si>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</si>
  <si>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</si>
  <si>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</si>
  <si>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</si>
  <si>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</si>
  <si>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</si>
  <si>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</si>
  <si>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</si>
  <si>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</si>
  <si>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</si>
  <si>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</si>
  <si>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</si>
  <si>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</si>
  <si>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</si>
  <si>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</si>
  <si>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</si>
  <si>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</si>
  <si>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</si>
  <si>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</si>
  <si>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</si>
  <si>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</si>
  <si>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</si>
  <si>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</si>
  <si>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</si>
  <si>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</si>
  <si>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</si>
  <si>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</si>
  <si>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</si>
  <si>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</si>
  <si>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</si>
  <si>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</si>
  <si>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</si>
  <si>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</si>
  <si>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</si>
  <si>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</si>
  <si>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</si>
  <si>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</si>
  <si>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</si>
  <si>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</si>
  <si>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</si>
  <si>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</si>
  <si>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</si>
  <si>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</si>
  <si>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</si>
  <si>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</si>
  <si>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</si>
  <si>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</si>
  <si>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</si>
  <si>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</si>
  <si>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</si>
  <si>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</si>
  <si>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</si>
  <si>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</si>
  <si>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</si>
  <si>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</si>
  <si>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</si>
  <si>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</si>
  <si>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</si>
  <si>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</si>
  <si>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</si>
  <si>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</si>
  <si>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</si>
  <si>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</si>
  <si>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</si>
  <si>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</si>
  <si>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</si>
  <si>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</si>
  <si>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</si>
  <si>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</si>
  <si>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</si>
  <si>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</si>
  <si>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</si>
  <si>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</si>
  <si>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</si>
  <si>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</si>
  <si>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</si>
  <si>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</si>
  <si>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</si>
  <si>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</si>
  <si>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</si>
  <si>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</si>
  <si>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</si>
  <si>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</si>
  <si>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</si>
  <si>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</si>
  <si>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</si>
  <si>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</si>
  <si>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</si>
  <si>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</si>
  <si>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</si>
  <si>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</si>
  <si>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</si>
  <si>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</si>
  <si>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</si>
  <si>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</si>
  <si>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</si>
  <si>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</si>
  <si>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</si>
  <si>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</si>
  <si>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</si>
  <si>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</si>
  <si>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</si>
  <si>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</si>
  <si>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</si>
  <si>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</si>
  <si>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</si>
  <si>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</si>
  <si>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</si>
  <si>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</si>
  <si>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</si>
  <si>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</si>
  <si>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</si>
  <si>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</si>
  <si>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</si>
  <si>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</si>
  <si>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</si>
  <si>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</si>
  <si>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</si>
  <si>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</si>
  <si>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</si>
  <si>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</si>
  <si>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</si>
  <si>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</si>
  <si>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</si>
  <si>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</si>
  <si>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</si>
  <si>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</si>
  <si>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</si>
  <si>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</si>
  <si>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</si>
  <si>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</si>
  <si>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</si>
  <si>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</si>
  <si>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</si>
  <si>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</si>
  <si>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</si>
  <si>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</si>
  <si>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</si>
  <si>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</si>
  <si>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</si>
  <si>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</si>
  <si>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</si>
  <si>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</si>
  <si>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</si>
  <si>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</si>
  <si>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</si>
  <si>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</si>
  <si>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</si>
  <si>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</si>
  <si>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</si>
  <si>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</si>
  <si>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</si>
  <si>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</si>
  <si>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</si>
  <si>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</si>
  <si>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</si>
  <si>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</si>
  <si>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</si>
  <si>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</si>
  <si>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</si>
  <si>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</si>
  <si>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</si>
  <si>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</si>
  <si>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</si>
  <si>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</si>
  <si>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</si>
  <si>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</si>
  <si>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</si>
  <si>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</si>
  <si>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</si>
  <si>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</si>
  <si>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</si>
  <si>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</si>
  <si>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</si>
  <si>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</si>
  <si>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</si>
  <si>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</si>
  <si>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</si>
  <si>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</si>
  <si>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</si>
  <si>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</si>
  <si>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</si>
  <si>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</si>
  <si>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</si>
  <si>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</si>
  <si>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</si>
  <si>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</si>
  <si>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</si>
  <si>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</si>
  <si>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</si>
  <si>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</si>
  <si>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</si>
  <si>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</si>
  <si>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</si>
  <si>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</si>
  <si>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</si>
  <si>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</si>
  <si>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</si>
  <si>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</si>
  <si>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</si>
  <si>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</si>
  <si>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</si>
  <si>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</si>
  <si>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</si>
  <si>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</si>
  <si>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</si>
  <si>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</si>
  <si>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</si>
  <si>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</si>
  <si>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</si>
  <si>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</si>
  <si>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</si>
  <si>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</si>
  <si>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</si>
  <si>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</si>
  <si>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</si>
  <si>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</si>
  <si>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</si>
  <si>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</si>
  <si>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</si>
  <si>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</si>
  <si>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</si>
  <si>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</si>
  <si>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</si>
  <si>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</si>
  <si>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</si>
  <si>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</si>
  <si>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</si>
  <si>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</si>
  <si>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</si>
  <si>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</si>
  <si>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</si>
  <si>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</si>
  <si>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</si>
  <si>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</si>
  <si>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</si>
  <si>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</si>
  <si>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</si>
  <si>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</si>
  <si>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</si>
  <si>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</si>
  <si>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</si>
  <si>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</si>
  <si>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</si>
  <si>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</si>
  <si>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</si>
  <si>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</si>
  <si>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</si>
  <si>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</si>
  <si>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</si>
  <si>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</si>
  <si>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</si>
  <si>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</si>
  <si>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</si>
  <si>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</si>
  <si>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</si>
  <si>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</si>
  <si>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</si>
  <si>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</si>
  <si>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</si>
  <si>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</si>
  <si>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</si>
  <si>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</si>
  <si>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</si>
  <si>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</si>
  <si>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</si>
  <si>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</si>
  <si>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</si>
  <si>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</si>
  <si>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</si>
  <si>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</si>
  <si>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</si>
  <si>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</si>
  <si>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</si>
  <si>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</si>
  <si>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</si>
  <si>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</si>
  <si>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</si>
  <si>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</si>
  <si>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</si>
  <si>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</si>
  <si>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</si>
  <si>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</si>
  <si>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</si>
  <si>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</si>
  <si>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</si>
  <si>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</si>
  <si>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</si>
  <si>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</si>
  <si>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</si>
  <si>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</si>
  <si>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</si>
  <si>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</si>
  <si>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</si>
  <si>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</si>
  <si>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</si>
  <si>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</si>
  <si>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</si>
  <si>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</si>
  <si>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</si>
  <si>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</si>
  <si>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</si>
  <si>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</si>
  <si>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</si>
  <si>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</si>
  <si>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</si>
  <si>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</si>
  <si>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</si>
  <si>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</si>
  <si>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</si>
  <si>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</si>
  <si>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</si>
  <si>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</si>
  <si>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</si>
  <si>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</si>
  <si>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</si>
  <si>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</si>
  <si>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</si>
  <si>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</si>
  <si>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</si>
  <si>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</si>
  <si>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</si>
  <si>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</si>
  <si>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</si>
  <si>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</si>
  <si>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</si>
  <si>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</si>
  <si>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</si>
  <si>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</si>
  <si>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</si>
  <si>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</si>
  <si>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</si>
  <si>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</si>
  <si>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</si>
  <si>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</si>
  <si>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</si>
  <si>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</si>
  <si>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</si>
  <si>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</si>
  <si>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</si>
  <si>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</si>
  <si>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</si>
  <si>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</si>
  <si>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</si>
  <si>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</si>
  <si>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</si>
  <si>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</si>
  <si>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</si>
  <si>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</si>
  <si>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</si>
  <si>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</si>
  <si>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</si>
  <si>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</si>
  <si>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</si>
  <si>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</si>
  <si>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</si>
  <si>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</si>
  <si>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</si>
  <si>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</si>
  <si>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</si>
  <si>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</si>
  <si>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</si>
  <si>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</si>
  <si>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</si>
  <si>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</si>
  <si>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</si>
  <si>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</si>
  <si>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</si>
  <si>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</si>
  <si>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</si>
  <si>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</si>
  <si>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</si>
  <si>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</si>
  <si>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</si>
  <si>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</si>
  <si>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</si>
  <si>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</si>
  <si>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</si>
  <si>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</si>
  <si>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</si>
  <si>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</si>
  <si>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</si>
  <si>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</si>
  <si>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</si>
  <si>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</si>
  <si>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</si>
  <si>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</si>
  <si>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</si>
  <si>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</si>
  <si>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</si>
  <si>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</si>
  <si>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</si>
  <si>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</si>
  <si>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</si>
  <si>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</si>
  <si>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</si>
  <si>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</si>
  <si>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</si>
  <si>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</si>
  <si>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</si>
  <si>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</si>
  <si>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</si>
  <si>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</si>
  <si>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</si>
  <si>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</si>
  <si>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</si>
  <si>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</si>
  <si>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</si>
  <si>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</si>
  <si>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</si>
  <si>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</si>
  <si>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</si>
  <si>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</si>
  <si>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</si>
  <si>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</si>
  <si>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</si>
  <si>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</si>
  <si>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</si>
  <si>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</si>
  <si>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</si>
  <si>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</si>
  <si>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</si>
  <si>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</si>
  <si>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</si>
  <si>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</si>
  <si>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</si>
  <si>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</si>
  <si>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</si>
  <si>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</si>
  <si>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</si>
  <si>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</si>
  <si>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</si>
  <si>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</si>
  <si>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</si>
  <si>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</si>
  <si>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</si>
  <si>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</si>
  <si>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</si>
  <si>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</si>
  <si>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</si>
  <si>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</si>
  <si>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</si>
  <si>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</si>
  <si>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</si>
  <si>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</si>
  <si>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</si>
  <si>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</si>
  <si>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</si>
  <si>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</si>
  <si>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</si>
  <si>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</si>
  <si>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</si>
  <si>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</si>
  <si>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</si>
  <si>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</si>
  <si>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</si>
  <si>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</si>
  <si>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</si>
  <si>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</si>
  <si>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</si>
  <si>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</si>
  <si>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</si>
  <si>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</si>
  <si>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</si>
  <si>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</si>
  <si>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</si>
  <si>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</si>
  <si>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</si>
  <si>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</si>
  <si>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</si>
  <si>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</si>
  <si>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</si>
  <si>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</si>
  <si>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</si>
  <si>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</si>
  <si>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</si>
  <si>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</si>
  <si>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</si>
  <si>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</si>
  <si>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</si>
  <si>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</si>
  <si>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</si>
  <si>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</si>
  <si>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</si>
  <si>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</si>
  <si>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</si>
  <si>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</si>
  <si>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</si>
  <si>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</si>
  <si>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</si>
  <si>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</si>
  <si>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</si>
  <si>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</si>
  <si>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</si>
  <si>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</si>
  <si>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</si>
  <si>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</si>
  <si>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</si>
  <si>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</si>
  <si>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</si>
  <si>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</si>
  <si>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</si>
  <si>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</si>
  <si>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</si>
  <si>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</si>
  <si>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</si>
  <si>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</si>
  <si>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</si>
  <si>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</si>
  <si>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</si>
  <si>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</si>
  <si>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</si>
  <si>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</si>
  <si>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</si>
  <si>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</si>
  <si>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</si>
  <si>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</si>
  <si>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</si>
  <si>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</si>
  <si>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</si>
  <si>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</si>
  <si>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</si>
  <si>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</si>
  <si>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</si>
  <si>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</si>
  <si>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</si>
  <si>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</si>
  <si>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</si>
  <si>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</si>
  <si>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</si>
  <si>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</si>
  <si>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</si>
  <si>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</si>
  <si>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</si>
  <si>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</si>
  <si>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</si>
  <si>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</si>
  <si>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</si>
  <si>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</si>
  <si>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</si>
  <si>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</si>
  <si>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</si>
  <si>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</si>
  <si>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</si>
  <si>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</si>
  <si>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</si>
  <si>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</si>
  <si>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</si>
  <si>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</si>
  <si>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</si>
  <si>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</si>
  <si>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</si>
  <si>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</si>
  <si>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</si>
  <si>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</si>
  <si>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</si>
  <si>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</si>
  <si>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</si>
  <si>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</si>
  <si>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</si>
  <si>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</si>
  <si>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</si>
  <si>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</si>
  <si>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</si>
  <si>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</si>
  <si>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</si>
  <si>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</si>
  <si>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</si>
  <si>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</si>
  <si>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</si>
  <si>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</si>
  <si>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</si>
  <si>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</si>
  <si>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</si>
  <si>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</si>
  <si>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</si>
  <si>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</si>
  <si>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</si>
  <si>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</si>
  <si>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</si>
  <si>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</si>
  <si>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</si>
  <si>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</si>
  <si>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</si>
  <si>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</si>
  <si>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</si>
  <si>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</si>
  <si>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</si>
  <si>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</si>
  <si>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</si>
  <si>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</si>
  <si>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</si>
  <si>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</si>
  <si>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</si>
  <si>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</si>
  <si>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</si>
  <si>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</si>
  <si>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</si>
  <si>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</si>
  <si>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</si>
  <si>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</si>
  <si>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</si>
  <si>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</si>
  <si>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</si>
  <si>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</si>
  <si>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</si>
  <si>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</si>
  <si>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</si>
  <si>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</si>
  <si>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</si>
  <si>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</si>
  <si>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</si>
  <si>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</si>
  <si>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</si>
  <si>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</si>
  <si>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</si>
  <si>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</si>
  <si>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</si>
  <si>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</si>
  <si>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</si>
  <si>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</si>
  <si>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</si>
  <si>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</si>
  <si>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</si>
  <si>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</si>
  <si>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</si>
  <si>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</si>
  <si>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</si>
  <si>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</si>
  <si>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</si>
  <si>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</si>
  <si>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</si>
  <si>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</si>
  <si>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</si>
  <si>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</si>
  <si>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</si>
  <si>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</si>
  <si>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</si>
  <si>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</si>
  <si>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</si>
  <si>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</si>
  <si>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</si>
  <si>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</si>
  <si>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</si>
  <si>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</si>
  <si>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</si>
  <si>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</si>
  <si>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</si>
  <si>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</si>
  <si>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</si>
  <si>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</si>
  <si>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</si>
  <si>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</si>
  <si>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</si>
  <si>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</si>
  <si>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</si>
  <si>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</si>
  <si>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</si>
  <si>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</si>
  <si>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</si>
  <si>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</si>
  <si>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</si>
  <si>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</si>
  <si>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</si>
  <si>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</si>
  <si>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</si>
  <si>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</si>
  <si>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</si>
  <si>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</si>
  <si>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</si>
  <si>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</si>
  <si>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</si>
  <si>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</si>
  <si>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</si>
  <si>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</si>
  <si>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</si>
  <si>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</si>
  <si>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</si>
  <si>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</si>
  <si>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</si>
  <si>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</si>
  <si>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</si>
  <si>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</si>
  <si>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</si>
  <si>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</si>
  <si>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</si>
  <si>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</si>
  <si>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</si>
  <si>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</si>
  <si>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</si>
  <si>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</si>
  <si>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</si>
  <si>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</si>
  <si>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</si>
  <si>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</si>
  <si>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</si>
  <si>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</si>
  <si>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</si>
  <si>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</si>
  <si>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</si>
  <si>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</si>
  <si>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</si>
  <si>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</si>
  <si>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</si>
  <si>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</si>
  <si>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</si>
  <si>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</si>
  <si>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</si>
  <si>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</si>
  <si>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</si>
  <si>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</si>
  <si>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</si>
  <si>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</si>
  <si>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</si>
  <si>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</si>
  <si>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</si>
  <si>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</si>
  <si>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</si>
  <si>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</si>
  <si>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</si>
  <si>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</si>
  <si>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</si>
  <si>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</si>
  <si>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</si>
  <si>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</si>
  <si>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</si>
  <si>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</si>
  <si>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</si>
  <si>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</si>
  <si>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</si>
  <si>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</si>
  <si>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</si>
  <si>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</si>
  <si>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</si>
  <si>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</si>
  <si>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</si>
  <si>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</si>
  <si>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</si>
  <si>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</si>
  <si>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</si>
  <si>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</si>
  <si>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</si>
  <si>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</si>
  <si>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</si>
  <si>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</si>
  <si>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</si>
  <si>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</si>
  <si>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</si>
  <si>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</si>
  <si>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</si>
  <si>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</si>
  <si>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</si>
  <si>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</si>
  <si>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</si>
  <si>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</si>
  <si>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</si>
  <si>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</si>
  <si>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</si>
  <si>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</si>
  <si>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</si>
  <si>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</si>
  <si>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</si>
  <si>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</si>
  <si>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</si>
  <si>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</si>
  <si>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</si>
  <si>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</si>
  <si>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</si>
  <si>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</si>
  <si>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</si>
  <si>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</si>
  <si>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</si>
  <si>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</si>
  <si>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</si>
  <si>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</si>
  <si>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</si>
  <si>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</si>
  <si>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</si>
  <si>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</si>
  <si>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</si>
  <si>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</si>
  <si>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</si>
  <si>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</si>
  <si>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</si>
  <si>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</si>
  <si>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</si>
  <si>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</si>
  <si>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</si>
  <si>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</si>
  <si>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</si>
  <si>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</si>
  <si>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</si>
  <si>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</si>
  <si>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</si>
  <si>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</si>
  <si>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</si>
  <si>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</si>
  <si>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</si>
  <si>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</si>
  <si>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</si>
  <si>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</si>
  <si>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</si>
  <si>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</si>
  <si>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</si>
  <si>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</si>
  <si>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</si>
  <si>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</si>
  <si>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</si>
  <si>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</si>
  <si>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</si>
  <si>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</si>
  <si>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</si>
  <si>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</si>
  <si>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</si>
  <si>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</si>
  <si>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</si>
  <si>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</si>
  <si>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</si>
  <si>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</si>
  <si>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</si>
  <si>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</si>
  <si>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</si>
  <si>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</si>
  <si>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</si>
  <si>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</si>
  <si>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</si>
  <si>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</si>
  <si>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</si>
  <si>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</si>
  <si>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</si>
  <si>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</si>
  <si>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</si>
  <si>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</si>
  <si>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</si>
  <si>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</si>
  <si>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</si>
  <si>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</si>
  <si>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</si>
  <si>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</si>
  <si>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</si>
  <si>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</si>
  <si>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</si>
  <si>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</si>
  <si>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</si>
  <si>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</si>
  <si>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</si>
  <si>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</si>
  <si>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</si>
  <si>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</si>
  <si>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</si>
  <si>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</si>
  <si>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</si>
  <si>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</si>
  <si>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</si>
  <si>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</si>
  <si>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</si>
  <si>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</si>
  <si>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</si>
  <si>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</si>
  <si>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</si>
  <si>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</si>
  <si>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</si>
  <si>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</si>
  <si>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</si>
  <si>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</si>
  <si>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</si>
  <si>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</si>
  <si>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</si>
  <si>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</si>
  <si>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</si>
  <si>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</si>
  <si>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</si>
  <si>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</si>
  <si>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</si>
  <si>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</si>
  <si>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</si>
  <si>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</si>
  <si>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</si>
  <si>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</si>
  <si>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</si>
  <si>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</si>
  <si>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</si>
  <si>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</si>
  <si>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</si>
  <si>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</si>
  <si>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</si>
  <si>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</si>
  <si>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</si>
  <si>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</si>
  <si>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</si>
  <si>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</si>
  <si>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</si>
  <si>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</si>
  <si>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</si>
  <si>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</si>
  <si>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</si>
  <si>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</si>
  <si>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</si>
  <si>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</si>
  <si>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</si>
  <si>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</si>
  <si>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</si>
  <si>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</si>
  <si>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</si>
  <si>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</si>
  <si>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</si>
  <si>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</si>
  <si>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</si>
  <si>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</si>
  <si>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</si>
  <si>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</si>
  <si>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</si>
  <si>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</si>
  <si>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</si>
  <si>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</si>
  <si>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</si>
  <si>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</si>
  <si>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</si>
  <si>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</si>
  <si>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</si>
  <si>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</si>
  <si>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</si>
  <si>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</si>
  <si>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</si>
  <si>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</si>
  <si>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</si>
  <si>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</si>
  <si>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</si>
  <si>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</si>
  <si>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</si>
  <si>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</si>
  <si>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</si>
  <si>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</si>
  <si>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</si>
  <si>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</si>
  <si>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</si>
  <si>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</si>
  <si>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</si>
  <si>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</si>
  <si>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</si>
  <si>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</si>
  <si>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</si>
  <si>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</si>
  <si>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</si>
  <si>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</si>
  <si>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</si>
  <si>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</si>
  <si>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</si>
  <si>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</si>
  <si>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</si>
  <si>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</si>
  <si>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</si>
  <si>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</si>
  <si>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</si>
  <si>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</si>
  <si>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</si>
  <si>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</si>
  <si>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</si>
  <si>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</si>
  <si>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</si>
  <si>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</si>
  <si>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</si>
  <si>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</si>
  <si>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</si>
  <si>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</si>
  <si>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</si>
  <si>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</si>
  <si>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</si>
  <si>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</si>
  <si>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</si>
  <si>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</si>
  <si>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</si>
  <si>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</si>
  <si>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</si>
  <si>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</si>
  <si>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</si>
  <si>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</si>
  <si>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</si>
  <si>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</si>
  <si>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</si>
  <si>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</si>
  <si>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</si>
  <si>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</si>
  <si>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</si>
  <si>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</si>
  <si>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</si>
  <si>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</si>
  <si>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</si>
  <si>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</si>
  <si>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</si>
  <si>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</si>
  <si>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</si>
  <si>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</si>
  <si>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</si>
  <si>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</si>
  <si>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</si>
  <si>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</si>
  <si>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</si>
  <si>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</si>
  <si>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</si>
  <si>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</si>
  <si>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</si>
  <si>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</si>
  <si>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</si>
  <si>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</si>
  <si>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</si>
  <si>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</si>
  <si>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</si>
  <si>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</si>
  <si>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</si>
  <si>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</si>
  <si>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</si>
  <si>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</si>
  <si>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</si>
  <si>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</si>
  <si>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</si>
  <si>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</si>
  <si>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</si>
  <si>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</si>
  <si>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</si>
  <si>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</si>
  <si>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</si>
  <si>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</si>
  <si>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</si>
  <si>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</si>
  <si>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</si>
  <si>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</si>
  <si>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</si>
  <si>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</si>
  <si>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</si>
  <si>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</si>
  <si>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</si>
  <si>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</si>
  <si>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</si>
  <si>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</si>
  <si>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</si>
  <si>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</si>
  <si>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</si>
  <si>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</si>
  <si>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</si>
  <si>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</si>
  <si>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</si>
  <si>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</si>
  <si>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</si>
  <si>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</si>
  <si>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</si>
  <si>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</si>
  <si>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</si>
  <si>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</si>
  <si>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</si>
  <si>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</si>
  <si>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</si>
  <si>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</si>
  <si>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</si>
  <si>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</si>
  <si>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</si>
  <si>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</si>
  <si>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</si>
  <si>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</si>
  <si>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</si>
  <si>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</si>
  <si>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</si>
  <si>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</si>
  <si>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</si>
  <si>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</si>
  <si>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</si>
  <si>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</si>
  <si>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</si>
  <si>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</si>
  <si>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</si>
  <si>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</si>
  <si>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</si>
  <si>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</si>
  <si>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</si>
  <si>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</si>
  <si>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</si>
  <si>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</si>
  <si>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</si>
  <si>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</si>
  <si>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</si>
  <si>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</si>
  <si>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</si>
  <si>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</si>
  <si>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</si>
  <si>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</si>
  <si>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</si>
  <si>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</si>
  <si>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</si>
  <si>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</si>
  <si>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</si>
  <si>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</si>
  <si>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</si>
  <si>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</si>
  <si>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</si>
  <si>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</si>
  <si>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</si>
  <si>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</si>
  <si>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</si>
  <si>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</si>
  <si>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</si>
  <si>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</si>
  <si>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</si>
  <si>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</si>
  <si>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</si>
  <si>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</si>
  <si>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</si>
  <si>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</si>
  <si>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</si>
  <si>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</si>
  <si>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</si>
  <si>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</si>
  <si>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</si>
  <si>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</si>
  <si>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</si>
  <si>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</si>
  <si>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</si>
  <si>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</si>
  <si>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</si>
  <si>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</si>
  <si>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</si>
  <si>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</si>
  <si>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</si>
  <si>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</si>
  <si>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</si>
  <si>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</si>
  <si>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</si>
  <si>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</si>
  <si>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</si>
  <si>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</si>
  <si>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</si>
  <si>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</si>
  <si>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</si>
  <si>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</si>
  <si>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</si>
  <si>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</si>
  <si>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</si>
  <si>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</si>
  <si>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</si>
  <si>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</si>
  <si>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</si>
  <si>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</si>
  <si>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</si>
  <si>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</si>
  <si>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</si>
  <si>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</si>
  <si>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</si>
  <si>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</si>
  <si>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</si>
  <si>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</si>
  <si>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</si>
  <si>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</si>
  <si>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</si>
  <si>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</si>
  <si>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</si>
  <si>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</si>
  <si>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</si>
  <si>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</si>
  <si>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</si>
  <si>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</si>
  <si>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</si>
  <si>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</si>
  <si>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</si>
  <si>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</si>
  <si>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</si>
  <si>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</si>
  <si>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</si>
  <si>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</si>
  <si>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</si>
  <si>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</si>
  <si>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</si>
  <si>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</si>
  <si>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</si>
  <si>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</si>
  <si>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</si>
  <si>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</si>
  <si>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</si>
  <si>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</si>
  <si>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</si>
  <si>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</si>
  <si>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</si>
  <si>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</si>
  <si>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</si>
  <si>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</si>
  <si>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</si>
  <si>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</si>
  <si>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</si>
  <si>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</si>
  <si>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</si>
  <si>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</si>
  <si>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</si>
  <si>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</si>
  <si>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</si>
  <si>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</si>
  <si>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</si>
  <si>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</si>
  <si>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</si>
  <si>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</si>
  <si>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</si>
  <si>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</si>
  <si>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</si>
  <si>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</si>
  <si>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</si>
  <si>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</si>
  <si>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</si>
  <si>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</si>
  <si>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</si>
  <si>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</si>
  <si>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</si>
  <si>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</si>
  <si>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</si>
  <si>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</si>
  <si>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</si>
  <si>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</si>
  <si>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</si>
  <si>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</si>
  <si>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</si>
  <si>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</si>
  <si>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</si>
  <si>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</si>
  <si>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</si>
  <si>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</si>
  <si>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</si>
  <si>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</si>
  <si>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</si>
  <si>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</si>
  <si>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</si>
  <si>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</si>
  <si>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</si>
  <si>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</si>
  <si>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</si>
  <si>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</si>
  <si>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</si>
  <si>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</si>
  <si>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</si>
  <si>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</si>
  <si>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</si>
  <si>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</si>
  <si>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</si>
  <si>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</si>
  <si>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</si>
  <si>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</si>
  <si>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</si>
  <si>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</si>
  <si>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</si>
  <si>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</si>
  <si>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</si>
  <si>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</si>
  <si>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</si>
  <si>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</si>
  <si>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</si>
  <si>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</si>
  <si>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</si>
  <si>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</si>
  <si>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</si>
  <si>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</si>
  <si>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</si>
  <si>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</si>
  <si>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</si>
  <si>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</si>
  <si>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</si>
  <si>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</si>
  <si>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</si>
  <si>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</si>
  <si>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</si>
  <si>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</si>
  <si>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</si>
  <si>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</si>
  <si>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</si>
  <si>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</si>
  <si>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</si>
  <si>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</si>
  <si>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</si>
  <si>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</si>
  <si>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</si>
  <si>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</si>
  <si>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</si>
  <si>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</si>
  <si>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</si>
  <si>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</si>
  <si>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</si>
  <si>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</si>
  <si>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</si>
  <si>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</si>
  <si>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</si>
  <si>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</si>
  <si>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</si>
  <si>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</si>
  <si>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</si>
  <si>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</si>
  <si>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</si>
  <si>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</si>
  <si>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</si>
  <si>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</si>
  <si>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</si>
  <si>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</si>
  <si>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</si>
  <si>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</si>
  <si>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</si>
  <si>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</si>
  <si>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</si>
  <si>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</si>
  <si>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</si>
  <si>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</si>
  <si>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</si>
  <si>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</si>
  <si>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</si>
  <si>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</si>
  <si>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</si>
  <si>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</si>
  <si>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</si>
  <si>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</si>
  <si>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</si>
  <si>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</si>
  <si>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</si>
  <si>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</si>
  <si>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</si>
  <si>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</si>
  <si>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</si>
  <si>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</si>
  <si>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</si>
  <si>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</si>
  <si>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</si>
  <si>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</si>
  <si>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</si>
  <si>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</si>
  <si>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</si>
  <si>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</si>
  <si>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</si>
  <si>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</si>
  <si>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</si>
  <si>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</si>
  <si>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</si>
  <si>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</si>
  <si>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</si>
  <si>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</si>
  <si>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</si>
  <si>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</si>
  <si>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</si>
  <si>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</si>
  <si>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</si>
  <si>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</si>
  <si>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</si>
  <si>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</si>
  <si>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</si>
  <si>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</si>
  <si>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</si>
  <si>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</si>
  <si>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</si>
  <si>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</si>
  <si>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</si>
  <si>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</si>
  <si>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</si>
  <si>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</si>
  <si>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</si>
  <si>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</si>
  <si>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</si>
  <si>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</si>
  <si>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</si>
  <si>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</si>
  <si>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</si>
  <si>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</si>
  <si>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</si>
  <si>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</si>
  <si>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</si>
  <si>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</si>
  <si>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</si>
  <si>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</si>
  <si>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</si>
  <si>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</si>
  <si>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</si>
  <si>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</si>
  <si>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</si>
  <si>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</si>
  <si>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</si>
  <si>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</si>
  <si>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</si>
  <si>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</si>
  <si>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</si>
  <si>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</si>
  <si>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</si>
  <si>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</si>
  <si>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</si>
  <si>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</si>
  <si>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</si>
  <si>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</si>
  <si>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</si>
  <si>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</si>
  <si>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</si>
  <si>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</si>
  <si>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</si>
  <si>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</si>
  <si>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</si>
  <si>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</si>
  <si>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</si>
  <si>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</si>
  <si>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</si>
  <si>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</si>
  <si>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</si>
  <si>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</si>
  <si>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</si>
  <si>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</si>
  <si>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</si>
  <si>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</si>
  <si>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</si>
  <si>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</si>
  <si>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</si>
  <si>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</si>
  <si>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</si>
  <si>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</si>
  <si>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</si>
  <si>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</si>
  <si>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</si>
  <si>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</si>
  <si>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</si>
  <si>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</si>
  <si>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</si>
  <si>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</si>
  <si>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</si>
  <si>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</si>
  <si>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</si>
  <si>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</si>
  <si>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</si>
  <si>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</si>
  <si>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</si>
  <si>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</si>
  <si>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</si>
  <si>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</si>
  <si>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</si>
  <si>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</si>
  <si>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</si>
  <si>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</si>
  <si>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</si>
  <si>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</si>
  <si>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</si>
  <si>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</si>
  <si>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</si>
  <si>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</si>
  <si>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</si>
  <si>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</si>
  <si>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</si>
  <si>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</si>
  <si>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</si>
  <si>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</si>
  <si>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</si>
  <si>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</si>
  <si>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</si>
  <si>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</si>
  <si>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</si>
  <si>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</si>
  <si>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</si>
  <si>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</si>
  <si>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</si>
  <si>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</si>
  <si>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</si>
  <si>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</si>
  <si>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</si>
  <si>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</si>
  <si>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</si>
  <si>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</si>
  <si>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</si>
  <si>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</si>
  <si>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</si>
  <si>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</si>
  <si>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</si>
  <si>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</si>
  <si>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</si>
  <si>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</si>
  <si>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</si>
  <si>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</si>
  <si>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</si>
  <si>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</si>
  <si>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</si>
  <si>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</si>
  <si>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</si>
  <si>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</si>
  <si>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</si>
  <si>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</si>
  <si>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</si>
  <si>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</si>
  <si>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</si>
  <si>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</si>
  <si>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</si>
  <si>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</si>
  <si>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</si>
  <si>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</si>
  <si>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</si>
  <si>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</si>
  <si>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</si>
  <si>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</si>
  <si>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</si>
  <si>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</si>
  <si>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</si>
  <si>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</si>
  <si>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</si>
  <si>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</si>
  <si>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</si>
  <si>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</si>
  <si>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</si>
  <si>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</si>
  <si>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</si>
  <si>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</si>
  <si>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</si>
  <si>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</si>
  <si>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</si>
  <si>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</si>
  <si>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</si>
  <si>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</si>
  <si>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</si>
  <si>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</si>
  <si>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</si>
  <si>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</si>
  <si>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</si>
  <si>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</si>
  <si>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</si>
  <si>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</si>
  <si>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</si>
  <si>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</si>
  <si>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</si>
  <si>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</si>
  <si>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</si>
  <si>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</si>
  <si>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</si>
  <si>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</si>
  <si>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</si>
  <si>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</si>
  <si>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</si>
  <si>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</si>
  <si>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</si>
  <si>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</si>
  <si>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</si>
  <si>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</si>
  <si>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</si>
  <si>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</si>
  <si>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</si>
  <si>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</si>
  <si>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</si>
  <si>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</si>
  <si>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</si>
  <si>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</si>
  <si>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</si>
  <si>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</si>
  <si>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</si>
  <si>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</si>
  <si>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</si>
  <si>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</si>
  <si>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</si>
  <si>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</si>
  <si>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</si>
  <si>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</si>
  <si>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</si>
  <si>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</si>
  <si>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</si>
  <si>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</si>
  <si>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</si>
  <si>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</si>
  <si>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</si>
  <si>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</si>
  <si>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</si>
  <si>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</si>
  <si>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</si>
  <si>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</si>
  <si>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</si>
  <si>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</si>
  <si>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</si>
  <si>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</si>
  <si>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</si>
  <si>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</si>
  <si>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</si>
  <si>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</si>
  <si>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</si>
  <si>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</si>
  <si>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</si>
  <si>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</si>
  <si>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</si>
  <si>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</si>
  <si>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</si>
  <si>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</si>
  <si>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</si>
  <si>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</si>
  <si>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</si>
  <si>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</si>
  <si>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</si>
  <si>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</si>
  <si>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</si>
  <si>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</si>
  <si>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</si>
  <si>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</si>
  <si>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</si>
  <si>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</si>
  <si>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</si>
  <si>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</si>
  <si>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</si>
  <si>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</si>
  <si>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</si>
  <si>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</si>
  <si>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</si>
  <si>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</si>
  <si>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</si>
  <si>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</si>
  <si>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</si>
  <si>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</si>
  <si>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</si>
  <si>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</si>
  <si>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</si>
  <si>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</si>
  <si>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</si>
  <si>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</si>
  <si>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</si>
  <si>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</si>
  <si>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</si>
  <si>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</si>
  <si>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</si>
  <si>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</si>
  <si>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</si>
  <si>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</si>
  <si>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</si>
  <si>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</si>
  <si>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</si>
  <si>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</si>
  <si>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</si>
  <si>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</si>
  <si>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</si>
  <si>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</si>
  <si>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</si>
  <si>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</si>
  <si>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</si>
  <si>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</si>
  <si>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</si>
  <si>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</si>
  <si>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</si>
  <si>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</si>
  <si>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</si>
  <si>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</si>
  <si>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</si>
  <si>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</si>
  <si>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</si>
  <si>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</si>
  <si>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</si>
  <si>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</si>
  <si>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</si>
  <si>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</si>
  <si>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</si>
  <si>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</si>
  <si>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</si>
  <si>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</si>
  <si>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</si>
  <si>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</si>
  <si>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</si>
  <si>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</si>
  <si>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</si>
  <si>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</si>
  <si>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</si>
  <si>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</si>
  <si>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</si>
  <si>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</si>
  <si>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</si>
  <si>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</si>
  <si>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</si>
  <si>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</si>
  <si>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</si>
  <si>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</si>
  <si>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</si>
  <si>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</si>
  <si>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</si>
  <si>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</si>
  <si>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</si>
  <si>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</si>
  <si>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</si>
  <si>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</si>
  <si>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</si>
  <si>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</si>
  <si>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</si>
  <si>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</si>
  <si>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</si>
  <si>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</si>
  <si>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</si>
  <si>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</si>
  <si>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</si>
  <si>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</si>
  <si>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</si>
  <si>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</si>
  <si>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</si>
  <si>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</si>
  <si>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</si>
  <si>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</si>
  <si>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</si>
  <si>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</si>
  <si>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</si>
  <si>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</si>
  <si>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</si>
  <si>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</si>
  <si>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</si>
  <si>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</si>
  <si>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</si>
  <si>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</si>
  <si>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</si>
  <si>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</si>
  <si>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</si>
  <si>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</si>
  <si>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</si>
  <si>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</si>
  <si>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</si>
  <si>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</si>
  <si>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</si>
  <si>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</si>
  <si>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</si>
  <si>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</si>
  <si>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</si>
  <si>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</si>
  <si>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</si>
  <si>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</si>
  <si>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</si>
  <si>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</si>
  <si>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</si>
  <si>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</si>
  <si>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</si>
  <si>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</si>
  <si>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</si>
  <si>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</si>
  <si>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</si>
  <si>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</si>
  <si>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</si>
  <si>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</si>
  <si>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</si>
  <si>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</si>
  <si>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</si>
  <si>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</si>
  <si>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</si>
  <si>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</si>
  <si>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</si>
  <si>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</si>
  <si>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</si>
  <si>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</si>
  <si>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</si>
  <si>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</si>
  <si>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</si>
  <si>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</si>
  <si>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</si>
  <si>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</si>
  <si>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</si>
  <si>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</si>
  <si>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</si>
  <si>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</si>
  <si>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</si>
  <si>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</si>
  <si>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</si>
  <si>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</si>
  <si>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</si>
  <si>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</si>
  <si>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</si>
  <si>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</si>
  <si>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</si>
  <si>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</si>
  <si>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</si>
  <si>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</si>
  <si>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</si>
  <si>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</si>
  <si>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</si>
  <si>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</si>
  <si>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</si>
  <si>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</si>
  <si>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</si>
  <si>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</si>
  <si>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</si>
  <si>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</si>
  <si>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</si>
  <si>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</si>
  <si>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</si>
  <si>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</si>
  <si>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</si>
  <si>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</si>
  <si>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</si>
  <si>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</si>
  <si>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</si>
  <si>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</si>
  <si>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</si>
  <si>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</si>
  <si>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</si>
  <si>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</si>
  <si>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</si>
  <si>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</si>
  <si>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</si>
  <si>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</si>
  <si>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</si>
  <si>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</si>
  <si>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</si>
  <si>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</si>
  <si>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</si>
  <si>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</si>
  <si>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</si>
  <si>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</si>
  <si>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</si>
  <si>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</si>
  <si>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</si>
  <si>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</si>
  <si>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</si>
  <si>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</si>
  <si>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</si>
  <si>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</si>
  <si>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</si>
  <si>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</si>
  <si>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</si>
  <si>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</si>
  <si>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</si>
  <si>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</si>
  <si>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</si>
  <si>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</si>
  <si>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</si>
  <si>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</si>
  <si>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</si>
  <si>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</si>
  <si>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</si>
  <si>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</si>
  <si>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</si>
  <si>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</si>
  <si>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</si>
  <si>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</si>
  <si>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</si>
  <si>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</si>
  <si>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</si>
  <si>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</si>
  <si>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</si>
  <si>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</si>
  <si>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</si>
  <si>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</si>
  <si>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</si>
  <si>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</si>
  <si>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</si>
  <si>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</si>
  <si>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</si>
  <si>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</si>
  <si>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</si>
  <si>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</si>
  <si>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</si>
  <si>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</si>
  <si>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</si>
  <si>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</si>
  <si>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</si>
  <si>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</si>
  <si>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</si>
  <si>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</si>
  <si>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</si>
  <si>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</si>
  <si>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</si>
  <si>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</si>
  <si>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</si>
  <si>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</si>
  <si>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</si>
  <si>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</si>
  <si>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</si>
  <si>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</si>
  <si>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</si>
  <si>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</si>
  <si>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</si>
  <si>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</si>
  <si>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</si>
  <si>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</si>
  <si>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</si>
  <si>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</si>
  <si>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</si>
  <si>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</si>
  <si>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</si>
  <si>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</si>
  <si>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</si>
  <si>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</si>
  <si>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</si>
  <si>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</si>
  <si>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</si>
  <si>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</si>
  <si>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</si>
  <si>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</si>
  <si>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</si>
  <si>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</si>
  <si>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</si>
  <si>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</si>
  <si>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</si>
  <si>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</si>
  <si>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</si>
  <si>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</si>
  <si>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</si>
  <si>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</si>
  <si>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</si>
  <si>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</si>
  <si>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</si>
  <si>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</si>
  <si>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</si>
  <si>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</si>
  <si>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</si>
  <si>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</si>
  <si>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</si>
  <si>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</si>
  <si>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</si>
  <si>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</si>
  <si>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</si>
  <si>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</si>
  <si>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</si>
  <si>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</si>
  <si>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</si>
  <si>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</si>
  <si>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</si>
  <si>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</si>
  <si>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</si>
  <si>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</si>
  <si>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</si>
  <si>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</si>
  <si>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</si>
  <si>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</si>
  <si>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</si>
  <si>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</si>
  <si>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</si>
  <si>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</si>
  <si>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</si>
  <si>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</si>
  <si>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</si>
  <si>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</si>
  <si>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</si>
  <si>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</si>
  <si>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</si>
  <si>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</si>
  <si>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</si>
  <si>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</si>
  <si>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</si>
  <si>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</si>
  <si>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</si>
  <si>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</si>
  <si>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</si>
  <si>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</si>
  <si>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</si>
  <si>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</si>
  <si>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</si>
  <si>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</si>
  <si>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</si>
  <si>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</si>
  <si>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</si>
  <si>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</si>
  <si>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</si>
  <si>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</si>
  <si>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</si>
  <si>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</si>
  <si>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</si>
  <si>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</si>
  <si>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</si>
  <si>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</si>
  <si>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</si>
  <si>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</si>
  <si>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</si>
  <si>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</si>
  <si>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</si>
  <si>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</si>
  <si>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</si>
  <si>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</si>
  <si>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</si>
  <si>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</si>
  <si>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</si>
  <si>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</si>
  <si>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</si>
  <si>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</si>
  <si>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</si>
  <si>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</si>
  <si>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</si>
  <si>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</si>
  <si>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</si>
  <si>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</si>
  <si>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</si>
  <si>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</si>
  <si>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</si>
  <si>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</si>
  <si>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</si>
  <si>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</si>
  <si>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</si>
  <si>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</si>
  <si>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</si>
  <si>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</si>
  <si>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</si>
  <si>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</si>
  <si>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</si>
  <si>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</si>
  <si>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</si>
  <si>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</si>
  <si>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</si>
  <si>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</si>
  <si>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</si>
  <si>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</si>
  <si>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</si>
  <si>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</si>
  <si>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</si>
  <si>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</si>
  <si>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</si>
  <si>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</si>
  <si>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</si>
  <si>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</si>
  <si>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</si>
  <si>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</si>
  <si>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</si>
  <si>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</si>
  <si>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</si>
  <si>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</si>
  <si>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</si>
  <si>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</si>
  <si>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</si>
  <si>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</si>
  <si>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</si>
  <si>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</si>
  <si>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</si>
  <si>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</si>
  <si>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</si>
  <si>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</si>
  <si>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</si>
  <si>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</si>
  <si>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</si>
  <si>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</si>
  <si>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</si>
  <si>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</si>
  <si>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</si>
  <si>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</si>
  <si>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</si>
  <si>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</si>
  <si>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</si>
  <si>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</si>
  <si>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</si>
  <si>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</si>
  <si>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</si>
  <si>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</si>
  <si>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</si>
  <si>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</si>
  <si>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</si>
  <si>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</si>
  <si>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</si>
  <si>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</si>
  <si>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</si>
  <si>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</si>
  <si>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</si>
  <si>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</si>
  <si>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</si>
  <si>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</si>
  <si>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</si>
  <si>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</si>
  <si>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</si>
  <si>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</si>
  <si>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</si>
  <si>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</si>
  <si>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</si>
  <si>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</si>
  <si>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</si>
  <si>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</si>
  <si>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</si>
  <si>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</si>
  <si>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</si>
  <si>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</si>
  <si>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</si>
  <si>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</si>
  <si>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</si>
  <si>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</si>
  <si>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</si>
  <si>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</si>
  <si>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</si>
  <si>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</si>
  <si>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</si>
  <si>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</si>
  <si>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</si>
  <si>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</si>
  <si>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</si>
  <si>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</si>
  <si>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</si>
  <si>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</si>
  <si>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</si>
  <si>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</si>
  <si>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</si>
  <si>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</si>
  <si>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</si>
  <si>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</si>
  <si>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</si>
  <si>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</si>
  <si>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</si>
  <si>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</si>
  <si>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</si>
  <si>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</si>
  <si>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</si>
  <si>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</si>
  <si>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</si>
  <si>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</si>
  <si>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</si>
  <si>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</si>
  <si>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</si>
  <si>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</si>
  <si>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</si>
  <si>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</si>
  <si>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</si>
  <si>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</si>
  <si>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</si>
  <si>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</si>
  <si>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</si>
  <si>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</si>
  <si>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</si>
  <si>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</si>
  <si>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</si>
  <si>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</si>
  <si>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</si>
  <si>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</si>
  <si>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</si>
  <si>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</si>
  <si>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</si>
  <si>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</si>
  <si>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</si>
  <si>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</si>
  <si>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</si>
  <si>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</si>
  <si>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</si>
  <si>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</si>
  <si>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</si>
  <si>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</si>
  <si>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</si>
  <si>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</si>
  <si>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</si>
  <si>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</si>
  <si>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</si>
  <si>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</si>
  <si>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</si>
  <si>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</si>
  <si>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</si>
  <si>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</si>
  <si>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</si>
  <si>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</si>
  <si>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</si>
  <si>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</si>
  <si>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</si>
  <si>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</si>
  <si>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</si>
  <si>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</si>
  <si>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</si>
  <si>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</si>
  <si>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</si>
  <si>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</si>
  <si>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</si>
  <si>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</si>
  <si>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</si>
  <si>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</si>
  <si>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</si>
  <si>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</si>
  <si>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</si>
  <si>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</si>
  <si>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</si>
  <si>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</si>
  <si>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</si>
  <si>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</si>
  <si>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</si>
  <si>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</si>
  <si>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</si>
  <si>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</si>
  <si>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</si>
  <si>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</si>
  <si>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</si>
  <si>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</si>
  <si>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</si>
  <si>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</si>
  <si>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</si>
  <si>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</si>
  <si>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</si>
  <si>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</si>
  <si>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</si>
  <si>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</si>
  <si>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</si>
  <si>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</si>
  <si>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</si>
  <si>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</si>
  <si>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</si>
  <si>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</si>
  <si>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</si>
  <si>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</si>
  <si>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</si>
  <si>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</si>
  <si>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</si>
  <si>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</si>
  <si>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</si>
  <si>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</si>
  <si>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</si>
  <si>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</si>
  <si>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</si>
  <si>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</si>
  <si>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</si>
  <si>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</si>
  <si>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</si>
  <si>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</si>
  <si>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</si>
  <si>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</si>
  <si>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</si>
  <si>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</si>
  <si>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</si>
  <si>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</si>
  <si>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</si>
  <si>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</si>
  <si>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</si>
  <si>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</si>
  <si>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</si>
  <si>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</si>
  <si>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</si>
  <si>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</si>
  <si>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</si>
  <si>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</si>
  <si>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</si>
  <si>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</si>
  <si>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</si>
  <si>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</si>
  <si>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</si>
  <si>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</si>
  <si>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</si>
  <si>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</si>
  <si>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</si>
  <si>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</si>
  <si>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</si>
  <si>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</si>
  <si>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</si>
  <si>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</si>
  <si>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</si>
  <si>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</si>
  <si>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</si>
  <si>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</si>
  <si>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</si>
  <si>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</si>
  <si>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</si>
  <si>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</si>
  <si>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</si>
  <si>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</si>
  <si>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</si>
  <si>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</si>
  <si>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</si>
  <si>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</si>
  <si>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</si>
  <si>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</si>
  <si>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</si>
  <si>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</si>
  <si>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</si>
  <si>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</si>
  <si>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</si>
  <si>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</si>
  <si>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</si>
  <si>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</si>
  <si>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</si>
  <si>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</si>
  <si>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</si>
  <si>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</si>
  <si>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</si>
  <si>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</si>
  <si>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</si>
  <si>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</si>
  <si>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</si>
  <si>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</si>
  <si>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</si>
  <si>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</si>
  <si>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</si>
  <si>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</si>
  <si>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</si>
  <si>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</si>
  <si>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</si>
  <si>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</si>
  <si>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</si>
  <si>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</si>
  <si>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</si>
  <si>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</si>
  <si>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</si>
  <si>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</si>
  <si>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</si>
  <si>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</si>
  <si>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</si>
  <si>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</si>
  <si>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</si>
  <si>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</si>
  <si>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</si>
  <si>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</si>
  <si>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</si>
  <si>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</si>
  <si>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</si>
  <si>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</si>
  <si>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</si>
  <si>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</si>
  <si>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</si>
  <si>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</si>
  <si>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</si>
  <si>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</si>
  <si>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</si>
  <si>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</si>
  <si>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</si>
  <si>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</si>
  <si>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</si>
  <si>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</si>
  <si>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</si>
  <si>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</si>
  <si>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</si>
  <si>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</si>
  <si>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</si>
  <si>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</si>
  <si>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</si>
  <si>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</si>
  <si>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</si>
  <si>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</si>
  <si>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</si>
  <si>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</si>
  <si>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</si>
  <si>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</si>
  <si>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</si>
  <si>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</si>
  <si>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</si>
  <si>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</si>
  <si>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</si>
  <si>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</si>
  <si>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</si>
  <si>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</si>
  <si>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</si>
  <si>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</si>
  <si>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</si>
  <si>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</si>
  <si>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</si>
  <si>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</si>
  <si>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</si>
  <si>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</si>
  <si>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</si>
  <si>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</si>
  <si>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</si>
  <si>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</si>
  <si>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</si>
  <si>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</si>
  <si>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</si>
  <si>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</si>
  <si>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</si>
  <si>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</si>
  <si>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</si>
  <si>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</si>
  <si>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</si>
  <si>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</si>
  <si>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</si>
  <si>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</si>
  <si>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</si>
  <si>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</si>
  <si>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</si>
  <si>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</si>
  <si>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</si>
  <si>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</si>
  <si>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</si>
  <si>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</si>
  <si>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</si>
  <si>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</si>
  <si>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</si>
  <si>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</si>
  <si>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</si>
  <si>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</si>
  <si>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</si>
  <si>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</si>
  <si>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</si>
  <si>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</si>
  <si>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</si>
  <si>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</si>
  <si>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</si>
  <si>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</si>
  <si>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</si>
  <si>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</si>
  <si>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</si>
  <si>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</si>
  <si>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</si>
  <si>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</si>
  <si>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</si>
  <si>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</si>
  <si>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</si>
  <si>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</si>
  <si>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</si>
  <si>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</si>
  <si>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</si>
  <si>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</si>
  <si>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</si>
  <si>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</si>
  <si>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</si>
  <si>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</si>
  <si>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</si>
  <si>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</si>
  <si>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</si>
  <si>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</si>
  <si>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</si>
  <si>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</si>
  <si>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</si>
  <si>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</si>
  <si>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</si>
  <si>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</si>
  <si>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</si>
  <si>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</si>
  <si>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</si>
  <si>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</si>
  <si>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</si>
  <si>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</si>
  <si>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</si>
  <si>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</si>
  <si>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</si>
  <si>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</si>
  <si>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</si>
  <si>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</si>
  <si>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</si>
  <si>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</si>
  <si>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</si>
  <si>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</si>
  <si>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</si>
  <si>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</si>
  <si>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</si>
  <si>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</si>
  <si>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</si>
  <si>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</si>
  <si>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</si>
  <si>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</si>
  <si>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</si>
  <si>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</si>
  <si>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</si>
  <si>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</si>
  <si>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</si>
  <si>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</si>
  <si>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</si>
  <si>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</si>
  <si>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</si>
  <si>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</si>
  <si>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</si>
  <si>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</si>
  <si>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</si>
  <si>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</si>
  <si>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</si>
  <si>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</si>
  <si>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</si>
  <si>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</si>
  <si>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</si>
  <si>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</si>
  <si>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</si>
  <si>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</si>
  <si>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</si>
  <si>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</si>
  <si>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</si>
  <si>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</si>
  <si>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</si>
  <si>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</si>
  <si>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</si>
  <si>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</si>
  <si>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</si>
  <si>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</si>
  <si>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</si>
  <si>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</si>
  <si>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</si>
  <si>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</si>
  <si>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</si>
  <si>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</si>
  <si>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</si>
  <si>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</si>
  <si>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</si>
  <si>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</si>
  <si>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</si>
  <si>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</si>
  <si>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</si>
  <si>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</si>
  <si>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</si>
  <si>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</si>
  <si>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</si>
  <si>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</si>
  <si>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</si>
  <si>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</si>
  <si>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</si>
  <si>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</si>
  <si>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</si>
  <si>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</si>
  <si>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</si>
  <si>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</si>
  <si>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</si>
  <si>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</si>
  <si>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</si>
  <si>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</si>
  <si>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</si>
  <si>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</si>
  <si>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</si>
  <si>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</si>
  <si>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</si>
  <si>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</si>
  <si>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</si>
  <si>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</si>
  <si>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</si>
  <si>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</si>
  <si>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</si>
  <si>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</si>
  <si>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</si>
  <si>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</si>
  <si>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</si>
  <si>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</si>
  <si>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</si>
  <si>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</si>
  <si>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</si>
  <si>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</si>
  <si>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</si>
  <si>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</si>
  <si>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</si>
  <si>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</si>
  <si>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</si>
  <si>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</si>
  <si>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</si>
  <si>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</si>
  <si>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</si>
  <si>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</si>
  <si>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</si>
  <si>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</si>
  <si>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</si>
  <si>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</si>
  <si>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</si>
  <si>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</si>
  <si>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</si>
  <si>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</si>
  <si>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</si>
  <si>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</si>
  <si>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</si>
  <si>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</si>
  <si>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</si>
  <si>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</si>
  <si>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</si>
  <si>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</si>
  <si>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</si>
  <si>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</si>
  <si>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</si>
  <si>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</si>
  <si>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</si>
  <si>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</si>
  <si>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</si>
  <si>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</si>
  <si>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</si>
  <si>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</si>
  <si>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</si>
  <si>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</si>
  <si>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</si>
  <si>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</si>
  <si>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</si>
  <si>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</si>
  <si>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</si>
  <si>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</si>
  <si>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</si>
  <si>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</si>
  <si>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</si>
  <si>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</si>
  <si>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</si>
  <si>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</si>
  <si>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</si>
  <si>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</si>
  <si>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</si>
  <si>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</si>
  <si>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</si>
  <si>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</si>
  <si>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</si>
  <si>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</si>
  <si>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</si>
  <si>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</si>
  <si>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</si>
  <si>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</si>
  <si>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</si>
  <si>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</si>
  <si>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</si>
  <si>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</si>
  <si>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</si>
  <si>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</si>
  <si>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</si>
  <si>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</si>
  <si>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</si>
  <si>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</si>
  <si>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</si>
  <si>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</si>
  <si>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</si>
  <si>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</si>
  <si>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</si>
  <si>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</si>
  <si>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</si>
  <si>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</si>
  <si>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</si>
  <si>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</si>
  <si>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</si>
  <si>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</si>
  <si>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</si>
  <si>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</si>
  <si>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</si>
  <si>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</si>
  <si>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</si>
  <si>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</si>
  <si>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</si>
  <si>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</si>
  <si>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</si>
  <si>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</si>
  <si>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</si>
  <si>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</si>
  <si>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</si>
  <si>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</si>
  <si>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</si>
  <si>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</si>
  <si>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</si>
  <si>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</si>
  <si>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</si>
  <si>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</si>
  <si>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</si>
  <si>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</si>
  <si>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</si>
  <si>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</si>
  <si>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</si>
  <si>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</si>
  <si>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</si>
  <si>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</si>
  <si>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</si>
  <si>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</si>
  <si>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</si>
  <si>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</si>
  <si>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</si>
  <si>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</si>
  <si>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</si>
  <si>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</si>
  <si>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</si>
  <si>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</si>
  <si>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</si>
  <si>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</si>
  <si>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</si>
  <si>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</si>
  <si>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</si>
  <si>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</si>
  <si>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</si>
  <si>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</si>
  <si>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</si>
  <si>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</si>
  <si>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</si>
  <si>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</si>
  <si>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</si>
  <si>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</si>
  <si>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</si>
  <si>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</si>
  <si>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</si>
  <si>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</si>
  <si>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</si>
  <si>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</si>
  <si>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</si>
  <si>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</si>
  <si>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</si>
  <si>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</si>
  <si>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</si>
  <si>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</si>
  <si>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</si>
  <si>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</si>
  <si>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</si>
  <si>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</si>
  <si>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</si>
  <si>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</si>
  <si>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</si>
  <si>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</si>
  <si>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</si>
  <si>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</si>
  <si>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</si>
  <si>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</si>
  <si>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</si>
  <si>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</si>
  <si>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</si>
  <si>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</si>
  <si>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</si>
  <si>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</si>
  <si>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</si>
  <si>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</si>
  <si>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</si>
  <si>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</si>
  <si>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</si>
  <si>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</si>
  <si>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</si>
  <si>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</si>
  <si>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</si>
  <si>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</si>
  <si>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</si>
  <si>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</si>
  <si>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</si>
  <si>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</si>
  <si>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</si>
  <si>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</si>
  <si>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</si>
  <si>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</si>
  <si>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</si>
  <si>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</si>
  <si>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</si>
  <si>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</si>
  <si>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</si>
  <si>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</si>
  <si>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</si>
  <si>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</si>
  <si>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</si>
  <si>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</si>
  <si>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</si>
  <si>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</si>
  <si>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</si>
  <si>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</si>
  <si>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</si>
  <si>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</si>
  <si>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</si>
  <si>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</si>
  <si>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</si>
  <si>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</si>
  <si>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</si>
  <si>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</si>
  <si>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</si>
  <si>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</si>
  <si>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</si>
  <si>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</si>
  <si>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</si>
  <si>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</si>
  <si>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</si>
  <si>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</si>
  <si>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</si>
  <si>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</si>
  <si>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</si>
  <si>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</si>
  <si>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</si>
  <si>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</si>
  <si>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</si>
  <si>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</si>
  <si>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</si>
  <si>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</si>
  <si>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</si>
  <si>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</si>
  <si>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</si>
  <si>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</si>
  <si>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</si>
  <si>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</si>
  <si>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</si>
  <si>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</si>
  <si>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</si>
  <si>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</si>
  <si>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</si>
  <si>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</si>
  <si>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</si>
  <si>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</si>
  <si>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</si>
  <si>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</si>
  <si>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</si>
  <si>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</si>
  <si>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</si>
  <si>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</si>
  <si>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</si>
  <si>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</si>
  <si>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</si>
  <si>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</si>
  <si>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</si>
  <si>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</si>
  <si>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</si>
  <si>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</si>
  <si>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</si>
  <si>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</si>
  <si>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</si>
  <si>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</si>
  <si>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</si>
  <si>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</si>
  <si>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</si>
  <si>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</si>
  <si>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</si>
  <si>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</si>
  <si>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</si>
  <si>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</si>
  <si>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</si>
  <si>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</si>
  <si>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</si>
  <si>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</si>
  <si>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</si>
  <si>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</si>
  <si>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</si>
  <si>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</si>
  <si>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</si>
  <si>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</si>
  <si>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</si>
  <si>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</si>
  <si>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</si>
  <si>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</si>
  <si>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</si>
  <si>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</si>
  <si>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</si>
  <si>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</si>
  <si>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</si>
  <si>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</si>
  <si>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</si>
  <si>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</si>
  <si>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</si>
  <si>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</si>
  <si>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</si>
  <si>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</si>
  <si>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</si>
  <si>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</si>
  <si>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</si>
  <si>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</si>
  <si>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</si>
  <si>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</si>
  <si>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</si>
  <si>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</si>
  <si>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</si>
  <si>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</si>
  <si>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</si>
  <si>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</si>
  <si>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</si>
  <si>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</si>
  <si>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</si>
  <si>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</si>
  <si>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</si>
  <si>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</si>
  <si>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</si>
  <si>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</si>
  <si>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</si>
  <si>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</si>
  <si>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</si>
  <si>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</si>
  <si>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</si>
  <si>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</si>
  <si>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</si>
  <si>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</si>
  <si>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</si>
  <si>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</si>
  <si>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</si>
  <si>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</si>
  <si>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</si>
  <si>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</si>
  <si>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</si>
  <si>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</si>
  <si>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</si>
  <si>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</si>
  <si>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</si>
  <si>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</si>
  <si>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</si>
  <si>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</si>
  <si>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</si>
  <si>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</si>
  <si>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</si>
  <si>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</si>
  <si>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</si>
  <si>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</si>
  <si>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</si>
  <si>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</si>
  <si>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</si>
  <si>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</si>
  <si>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</si>
  <si>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</si>
  <si>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</si>
  <si>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</si>
  <si>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</si>
  <si>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</si>
  <si>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</si>
  <si>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</si>
  <si>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</si>
  <si>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</si>
  <si>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</si>
  <si>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</si>
  <si>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</si>
  <si>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</si>
  <si>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</si>
  <si>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</si>
  <si>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</si>
  <si>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</si>
  <si>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</si>
  <si>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</si>
  <si>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</si>
  <si>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</si>
  <si>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</si>
  <si>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</si>
  <si>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</si>
  <si>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</si>
  <si>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</si>
  <si>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</si>
  <si>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</si>
  <si>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</si>
  <si>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</si>
  <si>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</si>
  <si>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</si>
  <si>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</si>
  <si>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</si>
  <si>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</si>
  <si>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</si>
  <si>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</si>
  <si>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</si>
  <si>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</si>
  <si>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</si>
  <si>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</si>
  <si>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</si>
  <si>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</si>
  <si>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</si>
  <si>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</si>
  <si>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</si>
  <si>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</si>
  <si>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</si>
  <si>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</si>
  <si>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</si>
  <si>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</si>
  <si>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</si>
  <si>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</si>
  <si>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</si>
  <si>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</si>
  <si>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</si>
  <si>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</si>
  <si>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</si>
  <si>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</si>
  <si>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</si>
  <si>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</si>
  <si>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</si>
  <si>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</si>
  <si>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</si>
  <si>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</si>
  <si>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</si>
  <si>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</si>
  <si>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</si>
  <si>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</si>
  <si>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</si>
  <si>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</si>
  <si>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</si>
  <si>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</si>
  <si>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</si>
  <si>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</si>
  <si>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</si>
  <si>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</si>
  <si>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</si>
  <si>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</si>
  <si>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</si>
  <si>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</si>
  <si>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</si>
  <si>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</si>
  <si>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</si>
  <si>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</si>
  <si>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</si>
  <si>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</si>
  <si>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</si>
  <si>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</si>
  <si>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</si>
  <si>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</si>
  <si>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</si>
  <si>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</si>
  <si>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</si>
  <si>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</si>
  <si>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</si>
  <si>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</si>
  <si>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</si>
  <si>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</si>
  <si>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</si>
  <si>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</si>
  <si>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</si>
  <si>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</si>
  <si>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</si>
  <si>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</si>
  <si>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</si>
  <si>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</si>
  <si>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</si>
  <si>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</si>
  <si>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</si>
  <si>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</si>
  <si>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</si>
  <si>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</si>
  <si>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</si>
  <si>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</si>
  <si>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</si>
  <si>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</si>
  <si>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</si>
  <si>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</si>
  <si>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</si>
  <si>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</si>
  <si>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</si>
  <si>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</si>
  <si>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</si>
  <si>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</si>
  <si>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</si>
  <si>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</si>
  <si>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</si>
  <si>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</si>
  <si>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</si>
  <si>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</si>
  <si>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</si>
  <si>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</si>
  <si>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</si>
  <si>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</si>
  <si>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</si>
  <si>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</si>
  <si>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</si>
  <si>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</si>
  <si>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</si>
  <si>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</si>
  <si>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</si>
  <si>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</si>
  <si>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</si>
  <si>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</si>
  <si>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</si>
  <si>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</si>
  <si>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</si>
  <si>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</si>
  <si>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</si>
  <si>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</si>
  <si>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</si>
  <si>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</si>
  <si>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</si>
  <si>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</si>
  <si>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</si>
  <si>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</si>
  <si>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</si>
  <si>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</si>
  <si>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</si>
  <si>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</si>
  <si>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</si>
  <si>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</si>
  <si>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</si>
  <si>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</si>
  <si>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</si>
  <si>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</si>
  <si>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</si>
  <si>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</si>
  <si>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</si>
  <si>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</si>
  <si>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</si>
  <si>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</si>
  <si>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</si>
  <si>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</si>
  <si>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</si>
  <si>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</si>
  <si>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</si>
  <si>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</si>
  <si>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</si>
  <si>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</si>
  <si>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</si>
  <si>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</si>
  <si>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</si>
  <si>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</si>
  <si>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</si>
  <si>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</si>
  <si>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</si>
  <si>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</si>
  <si>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</si>
  <si>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</si>
  <si>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</si>
  <si>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</si>
  <si>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</si>
  <si>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</si>
  <si>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</si>
  <si>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</si>
  <si>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</si>
  <si>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</si>
  <si>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</si>
  <si>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</si>
  <si>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</si>
  <si>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</si>
  <si>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</si>
  <si>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</si>
  <si>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</si>
  <si>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</si>
  <si>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</si>
  <si>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</si>
  <si>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</si>
  <si>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</si>
  <si>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</si>
  <si>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</si>
  <si>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</si>
  <si>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</si>
  <si>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</si>
  <si>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</si>
  <si>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</si>
  <si>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</si>
  <si>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</si>
  <si>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</si>
  <si>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</si>
  <si>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</si>
  <si>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</si>
  <si>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</si>
  <si>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</si>
  <si>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</si>
  <si>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</si>
  <si>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</si>
  <si>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</si>
  <si>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</si>
  <si>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</si>
  <si>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</si>
  <si>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</si>
  <si>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</si>
  <si>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</si>
  <si>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</si>
  <si>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</si>
  <si>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</si>
  <si>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</si>
  <si>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</si>
  <si>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</si>
  <si>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</si>
  <si>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</si>
  <si>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</si>
  <si>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</si>
  <si>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</si>
  <si>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</si>
  <si>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</si>
  <si>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</si>
  <si>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</si>
  <si>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</si>
  <si>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</si>
  <si>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</si>
  <si>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</si>
  <si>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</si>
  <si>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</si>
  <si>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</si>
  <si>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</si>
  <si>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</si>
  <si>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</si>
  <si>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</si>
  <si>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</si>
  <si>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</si>
  <si>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</si>
  <si>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</si>
  <si>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</si>
  <si>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</si>
  <si>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</si>
  <si>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</si>
  <si>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</si>
  <si>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</si>
  <si>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</si>
  <si>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</si>
  <si>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</si>
  <si>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</si>
  <si>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</si>
  <si>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</si>
  <si>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</si>
  <si>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</si>
  <si>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</si>
  <si>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</si>
  <si>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</si>
  <si>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</si>
  <si>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</si>
  <si>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</si>
  <si>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</si>
  <si>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</si>
  <si>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</si>
  <si>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</si>
  <si>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</si>
  <si>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</si>
  <si>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</si>
  <si>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</si>
  <si>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</si>
  <si>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</si>
  <si>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</si>
  <si>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</si>
  <si>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</si>
  <si>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</si>
  <si>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</si>
  <si>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</si>
  <si>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</si>
  <si>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</si>
  <si>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</si>
  <si>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</si>
  <si>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</si>
  <si>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</si>
  <si>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</si>
  <si>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</si>
  <si>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</si>
  <si>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</si>
  <si>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</si>
  <si>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</si>
  <si>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</si>
  <si>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</si>
  <si>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</si>
  <si>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</si>
  <si>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</si>
  <si>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</si>
  <si>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</si>
  <si>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</si>
  <si>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</si>
  <si>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</si>
  <si>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</si>
  <si>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</si>
  <si>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</si>
  <si>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</si>
  <si>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</si>
  <si>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</si>
  <si>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</si>
  <si>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</si>
  <si>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</si>
  <si>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</si>
  <si>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</si>
  <si>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</si>
  <si>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</si>
  <si>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</si>
  <si>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</si>
  <si>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</si>
  <si>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</si>
  <si>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</si>
  <si>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</si>
  <si>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</si>
  <si>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</si>
  <si>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</si>
  <si>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</si>
  <si>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</si>
  <si>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</si>
  <si>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</si>
  <si>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</si>
  <si>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</si>
  <si>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</si>
  <si>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</si>
  <si>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</si>
  <si>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</si>
  <si>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</si>
  <si>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</si>
  <si>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</si>
  <si>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</si>
  <si>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</si>
  <si>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</si>
  <si>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</si>
  <si>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</si>
  <si>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</si>
  <si>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</si>
  <si>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</si>
  <si>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</si>
  <si>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</si>
  <si>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</si>
  <si>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</si>
  <si>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</si>
  <si>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</si>
  <si>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</si>
  <si>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</si>
  <si>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</si>
  <si>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</si>
  <si>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</si>
  <si>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</si>
  <si>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</si>
  <si>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</si>
  <si>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</si>
  <si>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</si>
  <si>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</si>
  <si>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</si>
  <si>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</si>
  <si>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</si>
  <si>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</si>
  <si>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</si>
  <si>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</si>
  <si>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</si>
  <si>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</si>
  <si>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</si>
  <si>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</si>
  <si>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</si>
  <si>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</si>
  <si>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</si>
  <si>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</si>
  <si>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</si>
  <si>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</si>
  <si>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</si>
  <si>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</si>
  <si>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</si>
  <si>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</si>
  <si>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</si>
  <si>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</si>
  <si>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</si>
  <si>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</si>
  <si>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</si>
  <si>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</si>
  <si>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</si>
  <si>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</si>
  <si>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</si>
  <si>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</si>
  <si>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</si>
  <si>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</si>
  <si>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</si>
  <si>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</si>
  <si>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</si>
  <si>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</si>
  <si>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</si>
  <si>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</si>
  <si>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</si>
  <si>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</si>
  <si>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</si>
  <si>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</si>
  <si>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</si>
  <si>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</si>
  <si>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</si>
  <si>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</si>
  <si>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</si>
  <si>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</si>
  <si>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</si>
  <si>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</si>
  <si>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</si>
  <si>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</si>
  <si>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</si>
  <si>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</si>
  <si>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</si>
  <si>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</si>
  <si>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</si>
  <si>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</si>
  <si>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</si>
  <si>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</si>
  <si>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</si>
  <si>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</si>
  <si>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</si>
  <si>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</si>
  <si>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</si>
  <si>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</si>
  <si>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</si>
  <si>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</si>
  <si>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</si>
  <si>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</si>
  <si>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</si>
  <si>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</si>
  <si>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</si>
  <si>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</si>
  <si>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</si>
  <si>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</si>
  <si>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</si>
  <si>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</si>
  <si>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</si>
  <si>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</si>
  <si>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</si>
  <si>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</si>
  <si>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</si>
  <si>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</si>
  <si>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</si>
  <si>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</si>
  <si>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</si>
  <si>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</si>
  <si>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</si>
  <si>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</si>
  <si>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</si>
  <si>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</si>
  <si>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</si>
  <si>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</si>
  <si>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</si>
  <si>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</si>
  <si>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</si>
  <si>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</si>
  <si>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</si>
  <si>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</si>
  <si>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</si>
  <si>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</si>
  <si>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</si>
  <si>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</si>
  <si>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</si>
  <si>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</si>
  <si>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</si>
  <si>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</si>
  <si>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</si>
  <si>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</si>
  <si>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</si>
  <si>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</si>
  <si>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</si>
  <si>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</si>
  <si>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</si>
  <si>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</si>
  <si>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</si>
  <si>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</si>
  <si>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</si>
  <si>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</si>
  <si>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</si>
  <si>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</si>
  <si>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</si>
  <si>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</si>
  <si>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</si>
  <si>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</si>
  <si>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</si>
  <si>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</si>
  <si>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</si>
  <si>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</si>
  <si>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</si>
  <si>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</si>
  <si>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</si>
  <si>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</si>
  <si>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</si>
  <si>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</si>
  <si>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</si>
  <si>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</si>
  <si>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</si>
  <si>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</si>
  <si>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</si>
  <si>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</si>
  <si>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</si>
  <si>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</si>
  <si>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</si>
  <si>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</si>
  <si>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</si>
  <si>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</si>
  <si>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</si>
  <si>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</si>
  <si>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</si>
  <si>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</si>
  <si>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</si>
  <si>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</si>
  <si>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</si>
  <si>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</si>
  <si>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</si>
  <si>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</si>
  <si>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</si>
  <si>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</si>
  <si>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</si>
  <si>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</si>
  <si>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</si>
  <si>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</si>
  <si>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</si>
  <si>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</si>
  <si>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</si>
  <si>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</si>
  <si>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</si>
  <si>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</si>
  <si>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</si>
  <si>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</si>
  <si>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</si>
  <si>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</si>
  <si>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</si>
  <si>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</si>
  <si>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</si>
  <si>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</si>
  <si>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</si>
  <si>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</si>
  <si>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</si>
  <si>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</si>
  <si>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</si>
  <si>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</si>
  <si>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</si>
  <si>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</si>
  <si>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</si>
  <si>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</si>
  <si>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</si>
  <si>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</si>
  <si>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</si>
  <si>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</si>
  <si>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</si>
  <si>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</si>
  <si>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</si>
  <si>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</si>
  <si>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</si>
  <si>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</si>
  <si>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</si>
  <si>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</si>
  <si>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</si>
  <si>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</si>
  <si>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</si>
  <si>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</si>
  <si>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</si>
  <si>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</si>
  <si>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</si>
  <si>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</si>
  <si>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</si>
  <si>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</si>
  <si>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</si>
  <si>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</si>
  <si>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</si>
  <si>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</si>
  <si>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</si>
  <si>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</si>
  <si>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</si>
  <si>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</si>
  <si>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</si>
  <si>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</si>
  <si>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</si>
  <si>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</si>
  <si>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</si>
  <si>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</si>
  <si>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</si>
  <si>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</si>
  <si>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</si>
  <si>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</si>
  <si>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</si>
  <si>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</si>
  <si>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</si>
  <si>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</si>
  <si>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</si>
  <si>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</si>
  <si>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</si>
  <si>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</si>
  <si>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</si>
  <si>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</si>
  <si>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</si>
  <si>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</si>
  <si>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</si>
  <si>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</si>
  <si>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</si>
  <si>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</si>
  <si>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</si>
  <si>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</si>
  <si>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</si>
  <si>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</si>
  <si>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</si>
  <si>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</si>
  <si>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</si>
  <si>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</si>
  <si>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</si>
  <si>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</si>
  <si>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</si>
  <si>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</si>
  <si>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</si>
  <si>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</si>
  <si>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</si>
  <si>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</si>
  <si>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</si>
  <si>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</si>
  <si>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</si>
  <si>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</si>
  <si>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</si>
  <si>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</si>
  <si>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</si>
  <si>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</si>
  <si>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</si>
  <si>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</si>
  <si>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</si>
  <si>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</si>
  <si>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</si>
  <si>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</si>
  <si>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</si>
  <si>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</si>
  <si>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</si>
  <si>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</si>
  <si>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</si>
  <si>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</si>
  <si>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</si>
  <si>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</si>
  <si>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</si>
  <si>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</si>
  <si>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</si>
  <si>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</si>
  <si>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</si>
  <si>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</si>
  <si>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</si>
  <si>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</si>
  <si>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</si>
  <si>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</si>
  <si>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</si>
  <si>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</si>
  <si>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</si>
  <si>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</si>
  <si>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</si>
  <si>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</si>
  <si>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</si>
  <si>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</si>
  <si>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</si>
  <si>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</si>
  <si>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</si>
  <si>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</si>
  <si>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</si>
  <si>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</si>
  <si>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</si>
  <si>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</si>
  <si>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</si>
  <si>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</si>
  <si>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</si>
  <si>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</si>
  <si>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</si>
  <si>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</si>
  <si>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</si>
  <si>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</si>
  <si>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</si>
  <si>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</si>
  <si>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</si>
  <si>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</si>
  <si>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</si>
  <si>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</si>
  <si>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</si>
  <si>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</si>
  <si>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</si>
  <si>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</si>
  <si>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</si>
  <si>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</si>
  <si>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</si>
  <si>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</si>
  <si>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</si>
  <si>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</si>
  <si>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</si>
  <si>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</si>
  <si>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</si>
  <si>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</si>
  <si>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</si>
  <si>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</si>
  <si>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</si>
  <si>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</si>
  <si>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</si>
  <si>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</si>
  <si>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</si>
  <si>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</si>
  <si>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</si>
  <si>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</si>
  <si>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</si>
  <si>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</si>
  <si>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</si>
  <si>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</si>
  <si>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</si>
  <si>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</si>
  <si>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</si>
  <si>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</si>
  <si>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</si>
  <si>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</si>
  <si>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</si>
  <si>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</si>
  <si>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</si>
  <si>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</si>
  <si>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</si>
  <si>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</si>
  <si>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</si>
  <si>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</si>
  <si>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</si>
  <si>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</si>
  <si>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</si>
  <si>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</si>
  <si>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</si>
  <si>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</si>
  <si>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</si>
  <si>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</si>
  <si>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</si>
  <si>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</si>
  <si>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</si>
  <si>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</si>
  <si>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</si>
  <si>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</si>
  <si>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</si>
  <si>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</si>
  <si>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</si>
  <si>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</si>
  <si>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</si>
  <si>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</si>
  <si>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</si>
  <si>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</si>
  <si>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</si>
  <si>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</si>
  <si>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</si>
  <si>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</si>
  <si>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</si>
  <si>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</si>
  <si>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</si>
  <si>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</si>
  <si>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</si>
  <si>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</si>
  <si>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</si>
  <si>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</si>
  <si>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</si>
  <si>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</si>
  <si>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</si>
  <si>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</si>
  <si>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</si>
  <si>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</si>
  <si>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</si>
  <si>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</si>
  <si>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</si>
  <si>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</si>
  <si>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</si>
  <si>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</si>
  <si>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</si>
  <si>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</si>
  <si>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</si>
  <si>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</si>
  <si>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</si>
  <si>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</si>
  <si>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</si>
  <si>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</si>
  <si>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</si>
  <si>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</si>
  <si>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</si>
  <si>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</si>
  <si>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</si>
  <si>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</si>
  <si>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</si>
  <si>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</si>
  <si>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</si>
  <si>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</si>
  <si>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</si>
  <si>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</si>
  <si>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</si>
  <si>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</si>
  <si>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</si>
  <si>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</si>
  <si>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</si>
  <si>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</si>
  <si>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</si>
  <si>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</si>
  <si>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</si>
  <si>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</si>
  <si>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</si>
  <si>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</si>
  <si>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</si>
  <si>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</si>
  <si>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</si>
  <si>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</si>
  <si>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</si>
  <si>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</si>
  <si>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</si>
  <si>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</si>
  <si>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</si>
  <si>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</si>
  <si>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</si>
  <si>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</si>
  <si>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</si>
  <si>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</si>
  <si>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</si>
  <si>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</si>
  <si>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</si>
  <si>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</si>
  <si>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</si>
  <si>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</si>
  <si>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</si>
  <si>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</si>
  <si>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</si>
  <si>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</si>
  <si>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</si>
  <si>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</si>
  <si>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</si>
  <si>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</si>
  <si>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</si>
  <si>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</si>
  <si>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</si>
  <si>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</si>
  <si>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</si>
  <si>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</si>
  <si>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</si>
  <si>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</si>
  <si>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</si>
  <si>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</si>
  <si>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</si>
  <si>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</si>
  <si>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</si>
  <si>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</si>
  <si>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</si>
  <si>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</si>
  <si>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</si>
  <si>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</si>
  <si>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</si>
  <si>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</si>
  <si>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</si>
  <si>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</si>
  <si>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</si>
  <si>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</si>
  <si>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</si>
  <si>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</si>
  <si>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</si>
  <si>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</si>
  <si>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</si>
  <si>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</si>
  <si>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</si>
  <si>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</si>
  <si>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</si>
  <si>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</si>
  <si>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</si>
  <si>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</si>
  <si>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</si>
  <si>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</si>
  <si>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</si>
  <si>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</si>
  <si>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</si>
  <si>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</si>
  <si>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</si>
  <si>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</si>
  <si>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</si>
  <si>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</si>
  <si>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</si>
  <si>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</si>
  <si>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</si>
  <si>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</si>
  <si>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</si>
  <si>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</si>
  <si>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</si>
  <si>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</si>
  <si>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</si>
  <si>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</si>
  <si>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</si>
  <si>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</si>
  <si>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</si>
  <si>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</si>
  <si>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</si>
  <si>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</si>
  <si>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</si>
  <si>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</si>
  <si>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</si>
  <si>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</si>
  <si>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</si>
  <si>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</si>
  <si>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</si>
  <si>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</si>
  <si>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</si>
  <si>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</si>
  <si>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</si>
  <si>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</si>
  <si>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</si>
  <si>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</si>
  <si>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</si>
  <si>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</si>
  <si>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</si>
  <si>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</si>
  <si>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</si>
  <si>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</si>
  <si>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</si>
  <si>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</si>
  <si>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</si>
  <si>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</si>
  <si>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</si>
  <si>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</si>
  <si>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</si>
  <si>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</si>
  <si>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</si>
  <si>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</si>
  <si>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</si>
  <si>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</si>
  <si>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</si>
  <si>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</si>
  <si>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</si>
  <si>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</si>
  <si>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</si>
  <si>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</si>
  <si>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</si>
  <si>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</si>
  <si>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</si>
  <si>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</si>
  <si>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</si>
  <si>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</si>
  <si>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</si>
  <si>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</si>
  <si>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</si>
  <si>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</si>
  <si>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</si>
  <si>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</si>
  <si>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</si>
  <si>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</si>
  <si>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</si>
  <si>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</si>
  <si>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</si>
  <si>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</si>
  <si>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</si>
  <si>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</si>
  <si>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</si>
  <si>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</si>
  <si>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</si>
  <si>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</si>
  <si>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</si>
  <si>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</si>
  <si>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</si>
  <si>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</si>
  <si>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</si>
  <si>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</si>
  <si>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</si>
  <si>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</si>
  <si>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</si>
  <si>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</si>
  <si>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</si>
  <si>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</si>
  <si>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</si>
  <si>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</si>
  <si>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</si>
  <si>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</si>
  <si>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</si>
  <si>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</si>
  <si>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</si>
  <si>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</si>
  <si>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</si>
  <si>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</si>
  <si>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</si>
  <si>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</si>
  <si>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</si>
  <si>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</si>
  <si>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</si>
  <si>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</si>
  <si>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</si>
  <si>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</si>
  <si>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</si>
  <si>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</si>
  <si>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</si>
  <si>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</si>
  <si>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</si>
  <si>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</si>
  <si>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</si>
  <si>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</si>
  <si>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</si>
  <si>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</si>
  <si>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</si>
  <si>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</si>
  <si>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</si>
  <si>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</si>
  <si>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</si>
  <si>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</si>
  <si>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</si>
  <si>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</si>
  <si>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</si>
  <si>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</si>
  <si>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</si>
  <si>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</si>
  <si>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</si>
  <si>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</si>
  <si>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</si>
  <si>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</si>
  <si>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</si>
  <si>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</si>
  <si>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</si>
  <si>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</si>
  <si>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</si>
  <si>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</si>
  <si>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</si>
  <si>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</si>
  <si>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</si>
  <si>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</si>
  <si>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</si>
  <si>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</si>
  <si>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</si>
  <si>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</si>
  <si>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</si>
  <si>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</si>
  <si>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</si>
  <si>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</si>
  <si>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</si>
  <si>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</si>
  <si>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</si>
  <si>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</si>
  <si>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</si>
  <si>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</si>
  <si>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</si>
  <si>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</si>
  <si>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</si>
  <si>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</si>
  <si>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</si>
  <si>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</si>
  <si>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</si>
  <si>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</si>
  <si>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</si>
  <si>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</si>
  <si>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</si>
  <si>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</si>
  <si>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</si>
  <si>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</si>
  <si>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</si>
  <si>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</si>
  <si>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</si>
  <si>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</si>
  <si>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</si>
  <si>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</si>
  <si>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</si>
  <si>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</si>
  <si>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</si>
  <si>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</si>
  <si>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</si>
  <si>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</si>
  <si>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</si>
  <si>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</si>
  <si>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</si>
  <si>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</si>
  <si>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</si>
  <si>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</si>
  <si>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</si>
  <si>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</si>
  <si>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</si>
  <si>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</si>
  <si>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</si>
  <si>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</si>
  <si>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</si>
  <si>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</si>
  <si>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</si>
  <si>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</si>
  <si>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</si>
  <si>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</si>
  <si>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</si>
  <si>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</si>
  <si>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</si>
  <si>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</si>
  <si>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</si>
  <si>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</si>
  <si>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</si>
  <si>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</si>
  <si>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</si>
  <si>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</si>
  <si>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</si>
  <si>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</si>
  <si>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</si>
  <si>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</si>
  <si>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</si>
  <si>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</si>
  <si>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</si>
  <si>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</si>
  <si>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</si>
  <si>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</si>
  <si>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</si>
  <si>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</si>
  <si>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</si>
  <si>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</si>
  <si>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</si>
  <si>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</si>
  <si>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</si>
  <si>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</si>
  <si>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</si>
  <si>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</si>
  <si>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</si>
  <si>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</si>
  <si>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</si>
  <si>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</si>
  <si>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</si>
  <si>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</si>
  <si>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</si>
  <si>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</si>
  <si>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</si>
  <si>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</si>
  <si>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</si>
  <si>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</si>
  <si>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</si>
  <si>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</si>
  <si>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</si>
  <si>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</si>
  <si>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</si>
  <si>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</si>
  <si>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</si>
  <si>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</si>
  <si>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</si>
  <si>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</si>
  <si>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</si>
  <si>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</si>
  <si>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</si>
  <si>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</si>
  <si>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</si>
  <si>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</si>
  <si>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</si>
  <si>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</si>
  <si>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</si>
  <si>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</si>
  <si>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</si>
  <si>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</si>
  <si>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</si>
  <si>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</si>
  <si>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</si>
  <si>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</si>
  <si>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</si>
  <si>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</si>
  <si>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</si>
  <si>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</si>
  <si>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</si>
  <si>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</si>
  <si>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</si>
  <si>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</si>
  <si>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</si>
  <si>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</si>
  <si>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</si>
  <si>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</si>
  <si>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</si>
  <si>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</si>
  <si>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</si>
  <si>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</si>
  <si>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</si>
  <si>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</si>
  <si>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</si>
  <si>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</si>
  <si>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</si>
  <si>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</si>
  <si>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</si>
  <si>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</si>
  <si>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</si>
  <si>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</si>
  <si>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</si>
  <si>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</si>
  <si>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</si>
  <si>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</si>
  <si>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</si>
  <si>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</si>
  <si>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</si>
  <si>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</si>
  <si>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</si>
  <si>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</si>
  <si>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</si>
  <si>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</si>
  <si>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</si>
  <si>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</si>
  <si>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</si>
  <si>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</si>
  <si>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</si>
  <si>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</si>
  <si>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</si>
  <si>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</si>
  <si>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</si>
  <si>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</si>
  <si>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</si>
  <si>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</si>
  <si>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</si>
  <si>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</si>
  <si>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</si>
  <si>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</si>
  <si>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</si>
  <si>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</si>
  <si>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</si>
  <si>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</si>
  <si>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</si>
  <si>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</si>
  <si>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</si>
  <si>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</si>
  <si>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</si>
  <si>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</si>
  <si>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</si>
  <si>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</si>
  <si>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</si>
  <si>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</si>
  <si>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</si>
  <si>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</si>
  <si>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</si>
  <si>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</si>
  <si>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</si>
  <si>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</si>
  <si>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</si>
  <si>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</si>
  <si>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</si>
  <si>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</si>
  <si>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</si>
  <si>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</si>
  <si>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</si>
  <si>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</si>
  <si>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</si>
  <si>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</si>
  <si>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</si>
  <si>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</si>
  <si>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</si>
  <si>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</si>
  <si>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</si>
  <si>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</si>
  <si>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</si>
  <si>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</si>
  <si>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</si>
  <si>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</si>
  <si>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</si>
  <si>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</si>
  <si>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</si>
  <si>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</si>
  <si>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</si>
  <si>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</si>
  <si>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</si>
  <si>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</si>
  <si>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</si>
  <si>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</si>
  <si>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</si>
  <si>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</si>
  <si>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</si>
  <si>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</si>
  <si>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</si>
  <si>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</si>
  <si>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</si>
  <si>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</si>
  <si>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</si>
  <si>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</si>
  <si>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</si>
  <si>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</si>
  <si>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</si>
  <si>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</si>
  <si>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</si>
  <si>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</si>
  <si>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</si>
  <si>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</si>
  <si>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</si>
  <si>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</si>
  <si>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</si>
  <si>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</si>
  <si>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</si>
  <si>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</si>
  <si>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</si>
  <si>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</si>
  <si>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</si>
  <si>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</si>
  <si>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</si>
  <si>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</si>
  <si>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</si>
  <si>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</si>
  <si>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</si>
  <si>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</si>
  <si>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</si>
  <si>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</si>
  <si>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</si>
  <si>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</si>
  <si>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</si>
  <si>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</si>
  <si>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</si>
  <si>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</si>
  <si>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</si>
  <si>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</si>
  <si>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</si>
  <si>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</si>
  <si>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</si>
  <si>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</si>
  <si>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</si>
  <si>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</si>
  <si>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</si>
  <si>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</si>
  <si>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</si>
  <si>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</si>
  <si>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</si>
  <si>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</si>
  <si>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</si>
  <si>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</si>
  <si>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</si>
  <si>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</si>
  <si>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</si>
  <si>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</si>
  <si>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</si>
  <si>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</si>
  <si>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</si>
  <si>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</si>
  <si>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</si>
  <si>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</si>
  <si>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</si>
  <si>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</si>
  <si>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</si>
  <si>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</si>
  <si>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</si>
  <si>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</si>
  <si>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</si>
  <si>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</si>
  <si>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</si>
  <si>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</si>
  <si>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</si>
  <si>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</si>
  <si>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</si>
  <si>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</si>
  <si>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</si>
  <si>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</si>
  <si>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</si>
  <si>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</si>
  <si>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</si>
  <si>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</si>
  <si>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</si>
  <si>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</si>
  <si>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</si>
  <si>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</si>
  <si>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</si>
  <si>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</si>
  <si>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</si>
  <si>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</si>
  <si>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</si>
  <si>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</si>
  <si>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</si>
  <si>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</si>
  <si>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</si>
  <si>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</si>
  <si>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</si>
  <si>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</si>
  <si>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</si>
  <si>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</si>
  <si>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</si>
  <si>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</si>
  <si>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</si>
  <si>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</si>
  <si>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</si>
  <si>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</si>
  <si>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</si>
  <si>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</si>
  <si>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</si>
  <si>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</si>
  <si>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</si>
  <si>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</si>
  <si>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</si>
  <si>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</si>
  <si>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</si>
  <si>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</si>
  <si>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</si>
  <si>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</si>
  <si>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</si>
  <si>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</si>
  <si>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</si>
  <si>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</si>
  <si>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</si>
  <si>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</si>
  <si>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</si>
  <si>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</si>
  <si>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</si>
  <si>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</si>
  <si>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</si>
  <si>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</si>
  <si>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</si>
  <si>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</si>
  <si>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</si>
  <si>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</si>
  <si>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</si>
  <si>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</si>
  <si>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</si>
  <si>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</si>
  <si>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</si>
  <si>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</si>
  <si>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</si>
  <si>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</si>
  <si>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</si>
  <si>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</si>
  <si>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</si>
  <si>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</si>
  <si>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</si>
  <si>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</si>
  <si>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</si>
  <si>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</si>
  <si>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</si>
  <si>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</si>
  <si>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</si>
  <si>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</si>
  <si>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</si>
  <si>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</si>
  <si>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</si>
  <si>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</si>
  <si>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</si>
  <si>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</si>
  <si>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</si>
  <si>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</si>
  <si>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</si>
  <si>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</si>
  <si>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</si>
  <si>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</si>
  <si>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</si>
  <si>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</si>
  <si>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</si>
  <si>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</si>
  <si>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</si>
  <si>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</si>
  <si>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</si>
  <si>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</si>
  <si>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</si>
  <si>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</si>
  <si>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</si>
  <si>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</si>
  <si>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</si>
  <si>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</si>
  <si>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</si>
  <si>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</si>
  <si>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</si>
  <si>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</si>
  <si>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</si>
  <si>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</si>
  <si>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</si>
  <si>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</si>
  <si>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</si>
  <si>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</si>
  <si>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</si>
  <si>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</si>
  <si>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</si>
  <si>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</si>
  <si>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</si>
  <si>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</si>
  <si>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</si>
  <si>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</si>
  <si>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</si>
  <si>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</si>
  <si>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</si>
  <si>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</si>
  <si>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</si>
  <si>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</si>
  <si>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</si>
  <si>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</si>
  <si>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</si>
  <si>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</si>
  <si>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</si>
  <si>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</si>
  <si>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</si>
  <si>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</si>
  <si>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</si>
  <si>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</si>
  <si>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</si>
  <si>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</si>
  <si>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</si>
  <si>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</si>
  <si>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</si>
  <si>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</si>
  <si>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</si>
  <si>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</si>
  <si>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</si>
  <si>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</si>
  <si>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</si>
  <si>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</si>
  <si>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</si>
  <si>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</si>
  <si>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</si>
  <si>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</si>
  <si>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</si>
  <si>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</si>
  <si>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</si>
  <si>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</si>
  <si>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</si>
  <si>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</si>
  <si>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</si>
  <si>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</si>
  <si>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</si>
  <si>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</si>
  <si>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</si>
  <si>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</si>
  <si>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</si>
  <si>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</si>
  <si>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</si>
  <si>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</si>
  <si>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</si>
  <si>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</si>
  <si>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</si>
  <si>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</si>
  <si>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</si>
  <si>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</si>
  <si>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</si>
  <si>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</si>
  <si>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</si>
  <si>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</si>
  <si>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</si>
  <si>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</si>
  <si>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</si>
  <si>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</si>
  <si>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</si>
  <si>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</si>
  <si>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</si>
  <si>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</si>
  <si>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</si>
  <si>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</si>
  <si>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</si>
  <si>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</si>
  <si>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</si>
  <si>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</si>
  <si>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</si>
  <si>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</si>
  <si>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</si>
  <si>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</si>
  <si>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</si>
  <si>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</si>
  <si>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</si>
  <si>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</si>
  <si>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</si>
  <si>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</si>
  <si>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</si>
  <si>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</si>
  <si>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</si>
  <si>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</si>
  <si>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</si>
  <si>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</si>
  <si>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</si>
  <si>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</si>
  <si>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</si>
  <si>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</si>
  <si>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</si>
  <si>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</si>
  <si>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</si>
  <si>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</si>
  <si>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</si>
  <si>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</si>
  <si>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</si>
  <si>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</si>
  <si>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</si>
  <si>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</si>
  <si>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</si>
  <si>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</si>
  <si>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</si>
  <si>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</si>
  <si>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</si>
  <si>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</si>
  <si>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</si>
  <si>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</si>
  <si>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</si>
  <si>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</si>
  <si>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</si>
  <si>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</si>
  <si>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</si>
  <si>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</si>
  <si>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</si>
  <si>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</si>
  <si>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</si>
  <si>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</si>
  <si>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</si>
  <si>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</si>
  <si>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</si>
  <si>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</si>
  <si>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</si>
  <si>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</si>
  <si>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</si>
  <si>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</si>
  <si>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</si>
  <si>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</si>
  <si>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</si>
  <si>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</si>
  <si>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</si>
  <si>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</si>
  <si>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</si>
  <si>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</si>
  <si>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</si>
  <si>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</si>
  <si>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</si>
  <si>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</si>
  <si>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</si>
  <si>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</si>
  <si>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</si>
  <si>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</si>
  <si>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</si>
  <si>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</si>
  <si>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</si>
  <si>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</si>
  <si>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</si>
  <si>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</si>
  <si>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</si>
  <si>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</si>
  <si>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</si>
  <si>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</si>
  <si>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</si>
  <si>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</si>
  <si>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</si>
  <si>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</si>
  <si>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</si>
  <si>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</si>
  <si>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</si>
  <si>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</si>
  <si>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</si>
  <si>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</si>
  <si>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</si>
  <si>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</si>
  <si>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</si>
  <si>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</si>
  <si>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</si>
  <si>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</si>
  <si>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</si>
  <si>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</si>
  <si>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</si>
  <si>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</si>
  <si>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</si>
  <si>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</si>
  <si>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</si>
  <si>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</si>
  <si>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</si>
  <si>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</si>
  <si>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</si>
  <si>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</si>
  <si>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</si>
  <si>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</si>
  <si>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</si>
  <si>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</si>
  <si>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</si>
  <si>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</si>
  <si>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</si>
  <si>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</si>
  <si>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</si>
  <si>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</si>
  <si>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</si>
  <si>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</si>
  <si>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</si>
  <si>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</si>
  <si>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</si>
  <si>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</si>
  <si>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</si>
  <si>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</si>
  <si>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</si>
  <si>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</si>
  <si>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</si>
  <si>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</si>
  <si>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</si>
  <si>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</si>
  <si>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</si>
  <si>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</si>
  <si>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</si>
  <si>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</si>
  <si>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</si>
  <si>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</si>
  <si>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</si>
  <si>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</si>
  <si>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</si>
  <si>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</si>
  <si>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</si>
  <si>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</si>
  <si>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</si>
  <si>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</si>
  <si>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</si>
  <si>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</si>
  <si>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</si>
  <si>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</si>
  <si>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</si>
  <si>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</si>
  <si>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</si>
  <si>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</si>
  <si>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</si>
  <si>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</si>
  <si>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</si>
  <si>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</si>
  <si>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</si>
  <si>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</si>
  <si>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</si>
  <si>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</si>
  <si>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</si>
  <si>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</si>
  <si>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</si>
  <si>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</si>
  <si>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</si>
  <si>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</si>
  <si>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</si>
  <si>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</si>
  <si>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</si>
  <si>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</si>
  <si>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</si>
  <si>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</si>
  <si>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</si>
  <si>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</si>
  <si>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</si>
  <si>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</si>
  <si>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</si>
  <si>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</si>
  <si>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</si>
  <si>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</si>
  <si>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</si>
  <si>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</si>
  <si>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</si>
  <si>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</si>
  <si>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</si>
  <si>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</si>
  <si>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</si>
  <si>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</si>
  <si>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</si>
  <si>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</si>
  <si>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</si>
  <si>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</si>
  <si>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</si>
  <si>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</si>
  <si>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</si>
  <si>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</si>
  <si>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</si>
  <si>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</si>
  <si>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</si>
  <si>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</si>
  <si>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</si>
  <si>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</si>
  <si>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</si>
  <si>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</si>
  <si>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</si>
  <si>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</si>
  <si>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</si>
  <si>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</si>
  <si>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</si>
  <si>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</si>
  <si>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</si>
  <si>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</si>
  <si>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</si>
  <si>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</si>
  <si>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</si>
  <si>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</si>
  <si>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</si>
  <si>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</si>
  <si>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</si>
  <si>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</si>
  <si>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</si>
  <si>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</si>
  <si>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</si>
  <si>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</si>
  <si>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</si>
  <si>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</si>
  <si>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</si>
  <si>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</si>
  <si>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</si>
  <si>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</si>
  <si>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</si>
  <si>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</si>
  <si>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</si>
  <si>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</si>
  <si>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</si>
  <si>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</si>
  <si>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</si>
  <si>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</si>
  <si>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</si>
  <si>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</si>
  <si>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</si>
  <si>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</si>
  <si>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</si>
  <si>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</si>
  <si>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</si>
  <si>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</si>
  <si>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</si>
  <si>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</si>
  <si>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</si>
  <si>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</si>
  <si>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</si>
  <si>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</si>
  <si>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</si>
  <si>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</si>
  <si>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</si>
  <si>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</si>
  <si>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</si>
  <si>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</si>
  <si>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</si>
  <si>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</si>
  <si>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</si>
  <si>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</si>
  <si>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</si>
  <si>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</si>
  <si>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</si>
  <si>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</si>
  <si>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</si>
  <si>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</si>
  <si>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</si>
  <si>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</si>
  <si>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</si>
  <si>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</si>
  <si>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</si>
  <si>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</si>
  <si>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</si>
  <si>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</si>
  <si>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</si>
  <si>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</si>
  <si>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</si>
  <si>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</si>
  <si>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</si>
  <si>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</si>
  <si>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</si>
  <si>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</si>
  <si>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</si>
  <si>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</si>
  <si>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</si>
  <si>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</si>
  <si>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</si>
  <si>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</si>
  <si>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</si>
  <si>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</si>
  <si>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</si>
  <si>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</si>
  <si>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</si>
  <si>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</si>
  <si>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</si>
  <si>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</si>
  <si>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</si>
  <si>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</si>
  <si>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</si>
  <si>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</si>
  <si>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</si>
  <si>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</si>
  <si>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</si>
  <si>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</si>
  <si>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</si>
  <si>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</si>
  <si>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</si>
  <si>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</si>
  <si>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</si>
  <si>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</si>
  <si>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</si>
  <si>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</si>
  <si>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</si>
  <si>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</si>
  <si>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</si>
  <si>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</si>
  <si>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</si>
  <si>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</si>
  <si>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</si>
  <si>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</si>
  <si>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</si>
  <si>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</si>
  <si>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</si>
  <si>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</si>
  <si>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</si>
  <si>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</si>
  <si>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</si>
  <si>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</si>
  <si>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</si>
  <si>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</si>
  <si>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</si>
  <si>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</si>
  <si>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</si>
  <si>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</si>
  <si>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</si>
  <si>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</si>
  <si>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</si>
  <si>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</si>
  <si>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</si>
  <si>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</si>
  <si>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</si>
  <si>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</si>
  <si>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</si>
  <si>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</si>
  <si>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</si>
  <si>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</si>
  <si>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</si>
  <si>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</si>
  <si>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</si>
  <si>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</si>
  <si>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</si>
  <si>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</si>
  <si>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</si>
  <si>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</si>
  <si>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</si>
  <si>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</si>
  <si>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</si>
  <si>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</si>
  <si>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</si>
  <si>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</si>
  <si>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</si>
  <si>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</si>
  <si>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</si>
  <si>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</si>
  <si>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</si>
  <si>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</si>
  <si>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</si>
  <si>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</si>
  <si>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</si>
  <si>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</si>
  <si>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</si>
  <si>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</si>
  <si>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</si>
  <si>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</si>
  <si>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</si>
  <si>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</si>
  <si>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</si>
  <si>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</si>
  <si>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</si>
  <si>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</si>
  <si>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</si>
  <si>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</si>
  <si>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</si>
  <si>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</si>
  <si>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</si>
  <si>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</si>
  <si>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</si>
  <si>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</si>
  <si>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</si>
  <si>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</si>
  <si>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</si>
  <si>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</si>
  <si>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</si>
  <si>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</si>
  <si>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</si>
  <si>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</si>
  <si>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</si>
  <si>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</si>
  <si>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</si>
  <si>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</si>
  <si>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</si>
  <si>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</si>
  <si>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</si>
  <si>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</si>
  <si>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</si>
  <si>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</si>
  <si>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</si>
  <si>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</si>
  <si>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</si>
  <si>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</si>
  <si>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</si>
  <si>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</si>
  <si>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</si>
  <si>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</si>
  <si>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</si>
  <si>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</si>
  <si>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</si>
  <si>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</si>
  <si>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</si>
  <si>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</si>
  <si>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</si>
  <si>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</si>
  <si>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</si>
  <si>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</si>
  <si>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</si>
  <si>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</si>
  <si>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</si>
  <si>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</si>
  <si>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</si>
  <si>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</si>
  <si>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</si>
  <si>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</si>
  <si>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</si>
  <si>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</si>
  <si>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</si>
  <si>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</si>
  <si>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</si>
  <si>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</si>
  <si>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</si>
  <si>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</si>
  <si>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</si>
  <si>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</si>
  <si>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</si>
  <si>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</si>
  <si>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</si>
  <si>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</si>
  <si>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</si>
  <si>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</si>
  <si>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</si>
  <si>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</si>
  <si>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</si>
  <si>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</si>
  <si>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</si>
  <si>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</si>
  <si>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</si>
  <si>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</si>
  <si>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</si>
  <si>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</si>
  <si>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</si>
  <si>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</si>
  <si>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</si>
  <si>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</si>
  <si>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</si>
  <si>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</si>
  <si>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</si>
  <si>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</si>
  <si>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</si>
  <si>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</si>
  <si>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</si>
  <si>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</si>
  <si>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</si>
  <si>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</si>
  <si>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</si>
  <si>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</si>
  <si>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</si>
  <si>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</si>
  <si>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</si>
  <si>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</si>
  <si>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</si>
  <si>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</si>
  <si>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</si>
  <si>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</si>
  <si>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</si>
  <si>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</si>
  <si>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</si>
  <si>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</si>
  <si>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</si>
  <si>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</si>
  <si>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</si>
  <si>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</si>
  <si>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</si>
  <si>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</si>
  <si>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</si>
  <si>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</si>
  <si>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</si>
  <si>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</si>
  <si>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</si>
  <si>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</si>
  <si>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</si>
  <si>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</si>
  <si>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</si>
  <si>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</si>
  <si>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</si>
  <si>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</si>
  <si>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</si>
  <si>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</si>
  <si>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</si>
  <si>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</si>
  <si>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</si>
  <si>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</si>
  <si>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</si>
  <si>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</si>
  <si>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</si>
  <si>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</si>
  <si>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</si>
  <si>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</si>
  <si>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</si>
  <si>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</si>
  <si>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</si>
  <si>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</si>
  <si>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</si>
  <si>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</si>
  <si>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</si>
  <si>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</si>
  <si>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</si>
  <si>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</si>
  <si>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</si>
  <si>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</si>
  <si>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</si>
  <si>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</si>
  <si>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</si>
  <si>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</si>
  <si>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</si>
  <si>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</si>
  <si>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</si>
  <si>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</si>
  <si>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</si>
  <si>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</si>
  <si>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</si>
  <si>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</si>
  <si>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</si>
  <si>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</si>
  <si>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</si>
  <si>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</si>
  <si>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</si>
  <si>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</si>
  <si>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</si>
  <si>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</si>
  <si>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</si>
  <si>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</si>
  <si>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</si>
  <si>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</si>
  <si>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</si>
  <si>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</si>
  <si>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</si>
  <si>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</si>
  <si>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</si>
  <si>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</si>
  <si>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</si>
  <si>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</si>
  <si>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</si>
  <si>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</si>
  <si>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</si>
  <si>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</si>
  <si>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</si>
  <si>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</si>
  <si>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</si>
  <si>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</si>
  <si>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</si>
  <si>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</si>
  <si>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</si>
  <si>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</si>
  <si>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</si>
  <si>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</si>
  <si>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</si>
  <si>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</si>
  <si>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</si>
  <si>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</si>
  <si>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</si>
  <si>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</si>
  <si>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</si>
  <si>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</si>
  <si>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</si>
  <si>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</si>
  <si>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</si>
  <si>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</si>
  <si>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</si>
  <si>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</si>
  <si>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</si>
  <si>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</si>
  <si>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</si>
  <si>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</si>
  <si>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</si>
  <si>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</si>
  <si>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</si>
  <si>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</si>
  <si>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</si>
  <si>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</si>
  <si>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</si>
  <si>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</si>
  <si>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</si>
  <si>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</si>
  <si>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</si>
  <si>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</si>
  <si>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</si>
  <si>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</si>
  <si>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</si>
  <si>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</si>
  <si>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</si>
  <si>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</si>
  <si>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</si>
  <si>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</si>
  <si>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</si>
  <si>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</si>
  <si>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</si>
  <si>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</si>
  <si>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</si>
  <si>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</si>
  <si>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</si>
  <si>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</si>
  <si>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</si>
  <si>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</si>
  <si>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</si>
  <si>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</si>
  <si>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</si>
  <si>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</si>
  <si>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</si>
  <si>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</si>
  <si>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</si>
  <si>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</si>
  <si>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</si>
  <si>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</si>
  <si>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</si>
  <si>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</si>
  <si>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</si>
  <si>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</si>
  <si>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</si>
  <si>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</si>
  <si>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</si>
  <si>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</si>
  <si>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</si>
  <si>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</si>
  <si>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</si>
  <si>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</si>
  <si>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</si>
  <si>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</si>
  <si>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</si>
  <si>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</si>
  <si>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</si>
  <si>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</si>
  <si>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</si>
  <si>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</si>
  <si>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</si>
  <si>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</si>
  <si>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</si>
  <si>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</si>
  <si>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</si>
  <si>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</si>
  <si>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</si>
  <si>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</si>
  <si>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</si>
  <si>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</si>
  <si>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</si>
  <si>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</si>
  <si>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</si>
  <si>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</si>
  <si>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</si>
  <si>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</si>
  <si>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</si>
  <si>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</si>
  <si>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</si>
  <si>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</si>
  <si>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</si>
  <si>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</si>
  <si>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</si>
  <si>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</si>
  <si>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</si>
  <si>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</si>
  <si>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</si>
  <si>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</si>
  <si>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</si>
  <si>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</si>
  <si>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</si>
  <si>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</si>
  <si>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</si>
  <si>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</si>
  <si>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</si>
  <si>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</si>
  <si>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</si>
  <si>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</si>
  <si>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</si>
  <si>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</si>
  <si>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</si>
  <si>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</si>
  <si>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</si>
  <si>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</si>
  <si>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</si>
  <si>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</si>
  <si>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</si>
  <si>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</si>
  <si>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</si>
  <si>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</si>
  <si>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</si>
  <si>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</si>
  <si>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</si>
  <si>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</si>
  <si>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</si>
  <si>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</si>
  <si>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</si>
  <si>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</si>
  <si>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</si>
  <si>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</si>
  <si>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</si>
  <si>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</si>
  <si>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</si>
  <si>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</si>
  <si>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</si>
  <si>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</si>
  <si>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</si>
  <si>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</si>
  <si>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</si>
  <si>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</si>
  <si>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</si>
  <si>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</si>
  <si>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</si>
  <si>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</si>
  <si>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</si>
  <si>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</si>
  <si>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</si>
  <si>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</si>
  <si>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</si>
  <si>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</si>
  <si>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</si>
  <si>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</si>
  <si>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</si>
  <si>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</si>
  <si>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</si>
  <si>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</si>
  <si>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</si>
  <si>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</si>
  <si>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</si>
  <si>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</si>
  <si>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</si>
  <si>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</si>
  <si>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</si>
  <si>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</si>
  <si>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</si>
  <si>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</si>
  <si>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</si>
  <si>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</si>
  <si>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</si>
  <si>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</si>
  <si>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</si>
  <si>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</si>
  <si>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</si>
  <si>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</si>
  <si>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</si>
  <si>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</si>
  <si>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</si>
  <si>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</si>
  <si>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</si>
  <si>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</si>
  <si>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</si>
  <si>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</si>
  <si>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</si>
  <si>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</si>
  <si>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</si>
  <si>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</si>
  <si>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</si>
  <si>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</si>
  <si>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</si>
  <si>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</si>
  <si>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</si>
  <si>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</si>
  <si>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</si>
  <si>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</si>
  <si>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</si>
  <si>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</si>
  <si>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</si>
  <si>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</si>
  <si>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</si>
  <si>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</si>
  <si>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</si>
  <si>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</si>
  <si>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</si>
  <si>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</si>
  <si>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</si>
  <si>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</si>
  <si>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</si>
  <si>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</si>
  <si>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</si>
  <si>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</si>
  <si>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</si>
  <si>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</si>
  <si>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</si>
  <si>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</si>
  <si>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</si>
  <si>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</si>
  <si>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</si>
  <si>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</si>
  <si>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</si>
  <si>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</si>
  <si>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</si>
  <si>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</si>
  <si>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</si>
  <si>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</si>
  <si>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</si>
  <si>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</si>
  <si>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</si>
  <si>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</si>
  <si>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</si>
  <si>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</si>
  <si>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</si>
  <si>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</si>
  <si>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</si>
  <si>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</si>
  <si>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</si>
  <si>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</si>
  <si>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</si>
  <si>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</si>
  <si>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</si>
  <si>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</si>
  <si>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</si>
  <si>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</si>
  <si>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</si>
  <si>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</si>
  <si>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</si>
  <si>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</si>
  <si>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</si>
  <si>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</si>
  <si>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</si>
  <si>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</si>
  <si>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</si>
  <si>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</si>
  <si>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</si>
  <si>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</si>
  <si>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</si>
  <si>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</si>
  <si>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</si>
  <si>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</si>
  <si>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</si>
  <si>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</si>
  <si>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</si>
  <si>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</si>
  <si>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</si>
  <si>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</si>
  <si>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</si>
  <si>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</si>
  <si>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</si>
  <si>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</si>
  <si>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</si>
  <si>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</si>
  <si>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</si>
  <si>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</si>
  <si>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</si>
  <si>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</si>
  <si>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</si>
  <si>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</si>
  <si>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</si>
  <si>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</si>
  <si>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</si>
  <si>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</si>
  <si>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</si>
  <si>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</si>
  <si>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</si>
  <si>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</si>
  <si>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</si>
  <si>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</si>
  <si>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</si>
  <si>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</si>
  <si>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</si>
  <si>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</si>
  <si>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</si>
  <si>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</si>
  <si>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</si>
  <si>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</si>
  <si>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</si>
  <si>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</si>
  <si>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</si>
  <si>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</si>
  <si>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</si>
  <si>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</si>
  <si>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</si>
  <si>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</si>
  <si>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</si>
  <si>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</si>
  <si>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</si>
  <si>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</si>
  <si>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</si>
  <si>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</si>
  <si>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</si>
  <si>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</si>
  <si>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</si>
  <si>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</si>
  <si>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</si>
  <si>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</si>
  <si>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</si>
  <si>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</si>
  <si>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</si>
  <si>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</si>
  <si>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</si>
  <si>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</si>
  <si>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</si>
  <si>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</si>
  <si>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</si>
  <si>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</si>
  <si>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</si>
  <si>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</si>
  <si>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</si>
  <si>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</si>
  <si>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</si>
  <si>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</si>
  <si>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</si>
  <si>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</si>
  <si>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</si>
  <si>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</si>
  <si>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</si>
  <si>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</si>
  <si>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</si>
  <si>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</si>
  <si>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</si>
  <si>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</si>
  <si>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</si>
  <si>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</si>
  <si>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</si>
  <si>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</si>
  <si>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</si>
  <si>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</si>
  <si>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</si>
  <si>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</si>
  <si>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</si>
  <si>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</si>
  <si>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</si>
  <si>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</si>
  <si>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</si>
  <si>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</si>
  <si>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</si>
  <si>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</si>
  <si>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</si>
  <si>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</si>
  <si>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</si>
  <si>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</si>
  <si>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</si>
  <si>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</si>
  <si>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</si>
  <si>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</si>
  <si>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</si>
  <si>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</si>
  <si>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</si>
  <si>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</si>
  <si>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</si>
  <si>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</si>
  <si>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</si>
  <si>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</si>
  <si>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</si>
  <si>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</si>
  <si>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</si>
  <si>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</si>
  <si>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</si>
  <si>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</si>
  <si>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</si>
  <si>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</si>
  <si>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</si>
  <si>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</si>
  <si>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</si>
  <si>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</si>
  <si>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</si>
  <si>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</si>
  <si>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</si>
  <si>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</si>
  <si>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</si>
  <si>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</si>
  <si>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</si>
  <si>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</si>
  <si>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</si>
  <si>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</si>
  <si>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</si>
  <si>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</si>
  <si>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</si>
  <si>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</si>
  <si>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</si>
  <si>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</si>
  <si>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</si>
  <si>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</si>
  <si>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</si>
  <si>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</si>
  <si>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</si>
  <si>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</si>
  <si>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</si>
  <si>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</si>
  <si>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</si>
  <si>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</si>
  <si>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</si>
  <si>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</si>
  <si>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</si>
  <si>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</si>
  <si>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</si>
  <si>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</si>
  <si>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</si>
  <si>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</si>
  <si>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</si>
  <si>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</si>
  <si>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</si>
  <si>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</si>
  <si>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</si>
  <si>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</si>
  <si>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</si>
  <si>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</si>
  <si>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</si>
  <si>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</si>
  <si>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</si>
  <si>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</si>
  <si>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</si>
  <si>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</si>
  <si>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</si>
  <si>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</si>
  <si>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</si>
  <si>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</si>
  <si>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</si>
  <si>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</si>
  <si>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</si>
  <si>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</si>
  <si>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</si>
  <si>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</si>
  <si>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</si>
  <si>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</si>
  <si>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</si>
  <si>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</si>
  <si>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</si>
  <si>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</si>
  <si>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</si>
  <si>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</si>
  <si>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</si>
  <si>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</si>
  <si>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</si>
  <si>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</si>
  <si>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</si>
  <si>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</si>
  <si>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</si>
  <si>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</si>
  <si>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</si>
  <si>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</si>
  <si>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</si>
  <si>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</si>
  <si>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</si>
  <si>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</si>
  <si>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</si>
  <si>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</si>
  <si>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</si>
  <si>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</si>
  <si>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</si>
  <si>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</si>
  <si>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</si>
  <si>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</si>
  <si>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</si>
  <si>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</si>
  <si>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</si>
  <si>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</si>
  <si>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</si>
  <si>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</si>
  <si>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</si>
  <si>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</si>
  <si>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</si>
  <si>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</si>
  <si>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</si>
  <si>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</si>
  <si>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</si>
  <si>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</si>
  <si>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</si>
  <si>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</si>
  <si>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</si>
  <si>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</si>
  <si>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</si>
  <si>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</si>
  <si>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</si>
  <si>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</si>
  <si>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</si>
  <si>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</si>
  <si>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</si>
  <si>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</si>
  <si>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</si>
  <si>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</si>
  <si>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</si>
  <si>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</si>
  <si>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</si>
  <si>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</si>
  <si>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</si>
  <si>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</si>
  <si>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</si>
  <si>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</si>
  <si>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</si>
  <si>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</si>
  <si>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</si>
  <si>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</si>
  <si>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</si>
  <si>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</si>
  <si>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</si>
  <si>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</si>
  <si>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</si>
  <si>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</si>
  <si>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</si>
  <si>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</si>
  <si>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</si>
  <si>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</si>
  <si>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</si>
  <si>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</si>
  <si>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</si>
  <si>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</si>
  <si>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</si>
  <si>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</si>
  <si>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</si>
  <si>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</si>
  <si>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</si>
  <si>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</si>
  <si>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</si>
  <si>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</si>
  <si>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</si>
  <si>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</si>
  <si>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</si>
  <si>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</si>
  <si>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</si>
  <si>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</si>
  <si>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</si>
  <si>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</si>
  <si>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</si>
  <si>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</si>
  <si>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</si>
  <si>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</si>
  <si>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</si>
  <si>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</si>
  <si>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</si>
  <si>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</si>
  <si>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</si>
  <si>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</si>
  <si>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</si>
  <si>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</si>
  <si>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</si>
  <si>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</si>
  <si>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</si>
  <si>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</si>
  <si>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</si>
  <si>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</si>
  <si>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</si>
  <si>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</si>
  <si>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</si>
  <si>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</si>
  <si>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</si>
  <si>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</si>
  <si>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</si>
  <si>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</si>
  <si>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</si>
  <si>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</si>
  <si>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</si>
  <si>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</si>
  <si>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</si>
  <si>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</si>
  <si>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</si>
  <si>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</si>
  <si>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</si>
  <si>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</si>
  <si>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</si>
  <si>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</si>
  <si>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</si>
  <si>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</si>
  <si>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</si>
  <si>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</si>
  <si>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</si>
  <si>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</si>
  <si>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</si>
  <si>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</si>
  <si>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</si>
  <si>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</si>
  <si>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</si>
  <si>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</si>
  <si>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</si>
  <si>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</si>
  <si>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</si>
  <si>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</si>
  <si>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</si>
  <si>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</si>
  <si>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</si>
  <si>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</si>
  <si>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</si>
  <si>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</si>
  <si>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</si>
  <si>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</si>
  <si>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</si>
  <si>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</si>
  <si>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</si>
  <si>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</si>
  <si>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</si>
  <si>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</si>
  <si>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</si>
  <si>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</si>
  <si>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</si>
  <si>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</si>
  <si>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</si>
  <si>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</si>
  <si>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</si>
  <si>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</si>
  <si>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</si>
  <si>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</si>
  <si>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</si>
  <si>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</si>
  <si>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</si>
  <si>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</si>
  <si>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</si>
  <si>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</si>
  <si>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</si>
  <si>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</si>
  <si>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</si>
  <si>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</si>
  <si>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</si>
  <si>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</si>
  <si>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</si>
  <si>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</si>
  <si>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</si>
  <si>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</si>
  <si>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</si>
  <si>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</si>
  <si>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</si>
  <si>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</si>
  <si>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</si>
  <si>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</si>
  <si>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</si>
  <si>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</si>
  <si>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</si>
  <si>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</si>
  <si>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</si>
  <si>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</si>
  <si>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</si>
  <si>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</si>
  <si>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</si>
  <si>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</si>
  <si>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</si>
  <si>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</si>
  <si>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</si>
  <si>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</si>
  <si>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</si>
  <si>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</si>
  <si>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</si>
  <si>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</si>
  <si>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</si>
  <si>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</si>
  <si>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</si>
  <si>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</si>
  <si>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</si>
  <si>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</si>
  <si>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</si>
  <si>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</si>
  <si>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</si>
  <si>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</si>
  <si>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</si>
  <si>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</si>
  <si>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</si>
  <si>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</si>
  <si>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</si>
  <si>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</si>
  <si>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</si>
  <si>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</si>
  <si>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</si>
  <si>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</si>
  <si>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</si>
  <si>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</si>
  <si>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</si>
  <si>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</si>
  <si>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</si>
  <si>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</si>
  <si>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</si>
  <si>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</si>
  <si>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</si>
  <si>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</si>
  <si>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</si>
  <si>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</si>
  <si>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</si>
  <si>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</si>
  <si>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</si>
  <si>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</si>
  <si>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</si>
  <si>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</si>
  <si>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</si>
  <si>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</si>
  <si>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</si>
  <si>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</si>
  <si>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</si>
  <si>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</si>
  <si>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</si>
  <si>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</si>
  <si>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</si>
  <si>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</si>
  <si>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</si>
  <si>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</si>
  <si>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</si>
  <si>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</si>
  <si>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</si>
  <si>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</si>
  <si>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</si>
  <si>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</si>
  <si>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</si>
  <si>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</si>
  <si>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</si>
  <si>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</si>
  <si>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</si>
  <si>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</si>
  <si>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</si>
  <si>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</si>
  <si>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</si>
  <si>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</si>
  <si>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</si>
  <si>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</si>
  <si>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</si>
  <si>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</si>
  <si>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</si>
  <si>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</si>
  <si>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</si>
  <si>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</si>
  <si>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</si>
  <si>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</si>
  <si>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</si>
  <si>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</si>
  <si>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</si>
  <si>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</si>
  <si>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</si>
  <si>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</si>
  <si>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</si>
  <si>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</si>
  <si>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</si>
  <si>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</si>
  <si>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</si>
  <si>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</si>
  <si>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</si>
  <si>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</si>
  <si>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</si>
  <si>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</si>
  <si>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</si>
  <si>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</si>
  <si>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</si>
  <si>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</si>
  <si>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</si>
  <si>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</si>
  <si>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</si>
  <si>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</si>
  <si>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</si>
  <si>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</si>
  <si>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</si>
  <si>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</si>
  <si>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</si>
  <si>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</si>
  <si>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</si>
  <si>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</si>
  <si>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</si>
  <si>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</si>
  <si>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</si>
  <si>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</si>
  <si>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</si>
  <si>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</si>
  <si>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</si>
  <si>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</si>
  <si>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</si>
  <si>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</si>
  <si>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</si>
  <si>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</si>
  <si>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</si>
  <si>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</si>
  <si>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</si>
  <si>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</si>
  <si>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</si>
  <si>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</si>
  <si>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</si>
  <si>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</si>
  <si>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</si>
  <si>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</si>
  <si>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</si>
  <si>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</si>
  <si>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</si>
  <si>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</si>
  <si>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</si>
  <si>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</si>
  <si>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</si>
  <si>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</si>
  <si>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</si>
  <si>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</si>
  <si>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</si>
  <si>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</si>
  <si>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</si>
  <si>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</si>
  <si>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</si>
  <si>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</si>
  <si>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</si>
  <si>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</si>
  <si>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</si>
  <si>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</si>
  <si>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</si>
  <si>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</si>
  <si>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</si>
  <si>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</si>
  <si>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</si>
  <si>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</si>
  <si>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</si>
  <si>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</si>
  <si>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</si>
  <si>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</si>
  <si>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</si>
  <si>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</si>
  <si>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</si>
  <si>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</si>
  <si>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</si>
  <si>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</si>
  <si>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</si>
  <si>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</si>
  <si>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</si>
  <si>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</si>
  <si>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</si>
  <si>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</si>
  <si>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</si>
  <si>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</si>
  <si>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</si>
  <si>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</si>
  <si>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</si>
  <si>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</si>
  <si>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</si>
  <si>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</si>
  <si>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</si>
  <si>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</si>
  <si>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</si>
  <si>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</si>
  <si>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</si>
  <si>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</si>
  <si>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</si>
  <si>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</si>
  <si>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</si>
  <si>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</si>
  <si>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</si>
  <si>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</si>
  <si>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</si>
  <si>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</si>
  <si>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</si>
  <si>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</si>
  <si>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</si>
  <si>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</si>
  <si>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</si>
  <si>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</si>
  <si>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</si>
  <si>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</si>
  <si>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</si>
  <si>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</si>
  <si>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</si>
  <si>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</si>
  <si>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</si>
  <si>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</si>
  <si>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</si>
  <si>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</si>
  <si>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</si>
  <si>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</si>
  <si>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</si>
  <si>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</si>
  <si>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</si>
  <si>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</si>
  <si>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</si>
  <si>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</si>
  <si>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</si>
  <si>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</si>
  <si>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</si>
  <si>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</si>
  <si>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</si>
  <si>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</si>
  <si>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</si>
  <si>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</si>
  <si>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</si>
  <si>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</si>
  <si>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</si>
  <si>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</si>
  <si>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</si>
  <si>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</si>
  <si>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</si>
  <si>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</si>
  <si>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</si>
  <si>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</si>
  <si>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</si>
  <si>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</si>
  <si>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</si>
  <si>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</si>
  <si>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</si>
  <si>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</si>
  <si>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</si>
  <si>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</si>
  <si>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</si>
  <si>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</si>
  <si>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</si>
  <si>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</si>
  <si>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</si>
  <si>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</si>
  <si>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</si>
  <si>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</si>
  <si>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</si>
  <si>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</si>
  <si>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</si>
  <si>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</si>
  <si>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</si>
  <si>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</si>
  <si>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</si>
  <si>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</si>
  <si>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</si>
  <si>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</si>
  <si>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</si>
  <si>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</si>
  <si>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</si>
  <si>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</si>
  <si>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</si>
  <si>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</si>
  <si>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</si>
  <si>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</si>
  <si>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</si>
  <si>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</si>
  <si>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</si>
  <si>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</si>
  <si>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</si>
  <si>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</si>
  <si>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</si>
  <si>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</si>
  <si>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</si>
  <si>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</si>
  <si>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</si>
  <si>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</si>
  <si>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</si>
  <si>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</si>
  <si>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</si>
  <si>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</si>
  <si>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</si>
  <si>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</si>
  <si>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</si>
  <si>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</si>
  <si>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</si>
  <si>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</si>
  <si>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</si>
  <si>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</si>
  <si>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</si>
  <si>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</si>
  <si>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</si>
  <si>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</si>
  <si>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</si>
  <si>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</si>
  <si>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</si>
  <si>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</si>
  <si>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</si>
  <si>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</si>
  <si>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</si>
  <si>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</si>
  <si>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</si>
  <si>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</si>
  <si>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</si>
  <si>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</si>
  <si>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</si>
  <si>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</si>
  <si>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</si>
  <si>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</si>
  <si>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</si>
  <si>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</si>
  <si>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</si>
  <si>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</si>
  <si>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</si>
  <si>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</si>
  <si>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</si>
  <si>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</si>
  <si>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</si>
  <si>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</si>
  <si>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</si>
  <si>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</si>
  <si>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</si>
  <si>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</si>
  <si>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</si>
  <si>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</si>
  <si>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</si>
  <si>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</si>
  <si>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</si>
  <si>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</si>
  <si>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</si>
  <si>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</si>
  <si>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</si>
  <si>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</si>
  <si>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</si>
  <si>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</si>
  <si>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</si>
  <si>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</si>
  <si>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</si>
  <si>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</si>
  <si>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</si>
  <si>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</si>
  <si>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</si>
  <si>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</si>
  <si>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</si>
  <si>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</si>
  <si>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</si>
  <si>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</si>
  <si>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</si>
  <si>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</si>
  <si>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</si>
  <si>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</si>
  <si>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</si>
  <si>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</si>
  <si>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</si>
  <si>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</si>
  <si>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</si>
  <si>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</si>
  <si>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</si>
  <si>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</si>
  <si>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</si>
  <si>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</si>
  <si>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</si>
  <si>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</si>
  <si>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</si>
  <si>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</si>
  <si>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</si>
  <si>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</si>
  <si>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</si>
  <si>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</si>
  <si>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</si>
  <si>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</si>
  <si>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</si>
  <si>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</si>
  <si>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</si>
  <si>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</si>
  <si>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</si>
  <si>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</si>
  <si>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</si>
  <si>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</si>
  <si>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</si>
  <si>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</si>
  <si>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</si>
  <si>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</si>
  <si>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</si>
  <si>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</si>
  <si>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</si>
  <si>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</si>
  <si>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</si>
  <si>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</si>
  <si>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</si>
  <si>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</si>
  <si>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</si>
  <si>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</si>
  <si>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</si>
  <si>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</si>
  <si>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</si>
  <si>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</si>
  <si>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</si>
  <si>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</si>
  <si>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</si>
  <si>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</si>
  <si>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</si>
  <si>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</si>
  <si>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</si>
  <si>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</si>
  <si>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</si>
  <si>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</si>
  <si>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</si>
  <si>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</si>
  <si>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</si>
  <si>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</si>
  <si>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</si>
  <si>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</si>
  <si>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</si>
  <si>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</si>
  <si>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</si>
  <si>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</si>
  <si>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</si>
  <si>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</si>
  <si>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</si>
  <si>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</si>
  <si>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</si>
  <si>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</si>
  <si>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</si>
  <si>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</si>
  <si>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</si>
  <si>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</si>
  <si>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</si>
  <si>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</si>
  <si>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</si>
  <si>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</si>
  <si>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</si>
  <si>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</si>
  <si>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</si>
  <si>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</si>
  <si>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</si>
  <si>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</si>
  <si>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</si>
  <si>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</si>
  <si>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</si>
  <si>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</si>
  <si>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</si>
  <si>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</si>
  <si>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</si>
  <si>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</si>
  <si>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</si>
  <si>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</si>
  <si>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</si>
  <si>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</si>
  <si>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</si>
  <si>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</si>
  <si>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</si>
  <si>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</si>
  <si>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</si>
  <si>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</si>
  <si>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</si>
  <si>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</si>
  <si>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</si>
  <si>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</si>
  <si>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</si>
  <si>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</si>
  <si>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</si>
  <si>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</si>
  <si>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</si>
  <si>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</si>
  <si>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</si>
  <si>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</si>
  <si>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</si>
  <si>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</si>
  <si>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</si>
  <si>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</si>
  <si>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</si>
  <si>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</si>
  <si>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</si>
  <si>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</si>
  <si>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</si>
  <si>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</si>
  <si>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</si>
  <si>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</si>
  <si>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</si>
  <si>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</si>
  <si>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</si>
  <si>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</si>
  <si>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</si>
  <si>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</si>
  <si>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</si>
  <si>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</si>
  <si>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</si>
  <si>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</si>
  <si>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</si>
  <si>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</si>
  <si>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</si>
  <si>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</si>
  <si>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</si>
  <si>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</si>
  <si>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</si>
  <si>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</si>
  <si>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</si>
  <si>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</si>
  <si>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</si>
  <si>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</si>
  <si>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</si>
  <si>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</si>
  <si>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</si>
  <si>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</si>
  <si>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</si>
  <si>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</si>
  <si>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</si>
  <si>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</si>
  <si>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</si>
  <si>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</si>
  <si>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</si>
  <si>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</si>
  <si>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</si>
  <si>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</si>
  <si>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</si>
  <si>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</si>
  <si>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</si>
  <si>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</si>
  <si>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</si>
  <si>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</si>
  <si>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</si>
  <si>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</si>
  <si>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</si>
  <si>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</si>
  <si>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</si>
  <si>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</si>
  <si>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</si>
  <si>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</si>
  <si>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</si>
  <si>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</si>
  <si>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</si>
  <si>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</si>
  <si>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</si>
  <si>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</si>
  <si>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</si>
  <si>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</si>
  <si>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</si>
  <si>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</si>
  <si>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</si>
  <si>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</si>
  <si>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</si>
  <si>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</si>
  <si>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</si>
  <si>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</si>
  <si>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</si>
  <si>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</si>
  <si>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</si>
  <si>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</si>
  <si>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</si>
  <si>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</si>
  <si>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</si>
  <si>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</si>
  <si>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</si>
  <si>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</si>
  <si>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</si>
  <si>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</si>
  <si>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</si>
  <si>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</si>
  <si>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</si>
  <si>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</si>
  <si>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</si>
  <si>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</si>
  <si>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</si>
  <si>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</si>
  <si>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</si>
  <si>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</si>
  <si>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</si>
  <si>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</si>
  <si>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</si>
  <si>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</si>
  <si>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</si>
  <si>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</si>
  <si>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</si>
  <si>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</si>
  <si>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</si>
  <si>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</si>
  <si>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</si>
  <si>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</si>
  <si>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</si>
  <si>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</si>
  <si>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</si>
  <si>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</si>
  <si>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</si>
  <si>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</si>
  <si>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</si>
  <si>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</si>
  <si>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</si>
  <si>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</si>
  <si>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</si>
  <si>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</si>
  <si>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</si>
  <si>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</si>
  <si>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</si>
  <si>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</si>
  <si>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</si>
  <si>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</si>
  <si>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</si>
  <si>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</si>
  <si>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</si>
  <si>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</si>
  <si>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</si>
  <si>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</si>
  <si>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</si>
  <si>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</si>
  <si>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</si>
  <si>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</si>
  <si>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</si>
  <si>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</si>
  <si>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</si>
  <si>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</si>
  <si>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</si>
  <si>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</si>
  <si>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</si>
  <si>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</si>
  <si>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</si>
  <si>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</si>
  <si>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</si>
  <si>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</si>
  <si>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</si>
  <si>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</si>
  <si>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</si>
  <si>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</si>
  <si>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</si>
  <si>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</si>
  <si>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</si>
  <si>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</si>
  <si>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</si>
  <si>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</si>
  <si>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</si>
  <si>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</si>
  <si>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</si>
  <si>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</si>
  <si>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</si>
  <si>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</si>
  <si>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</si>
  <si>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</si>
  <si>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</si>
  <si>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</si>
  <si>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</si>
  <si>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</si>
  <si>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</si>
  <si>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</si>
  <si>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</si>
  <si>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</si>
  <si>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</si>
  <si>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</si>
  <si>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</si>
  <si>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</si>
  <si>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</si>
  <si>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</si>
  <si>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</si>
  <si>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</si>
  <si>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</si>
  <si>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</si>
  <si>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</si>
  <si>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</si>
  <si>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</si>
  <si>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</si>
  <si>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</si>
  <si>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</si>
  <si>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</si>
  <si>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</si>
  <si>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</si>
  <si>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</si>
  <si>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</si>
  <si>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</si>
  <si>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</si>
  <si>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</si>
  <si>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</si>
  <si>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</si>
  <si>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</si>
  <si>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</si>
  <si>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</si>
  <si>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</si>
  <si>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</si>
  <si>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</si>
  <si>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</si>
  <si>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</si>
  <si>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</si>
  <si>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</si>
  <si>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</si>
  <si>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</si>
  <si>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</si>
  <si>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</si>
  <si>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</si>
  <si>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</si>
  <si>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</si>
  <si>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</si>
  <si>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</si>
  <si>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</si>
  <si>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</si>
  <si>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</si>
  <si>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</si>
  <si>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</si>
  <si>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</si>
  <si>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</si>
  <si>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</si>
  <si>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</si>
  <si>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</si>
  <si>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</si>
  <si>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</si>
  <si>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</si>
  <si>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</si>
  <si>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</si>
  <si>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</si>
  <si>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</si>
  <si>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</si>
  <si>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</si>
  <si>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</si>
  <si>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</si>
  <si>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</si>
  <si>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</si>
  <si>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</si>
  <si>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</si>
  <si>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</si>
  <si>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</si>
  <si>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</si>
  <si>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</si>
  <si>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</si>
  <si>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</si>
  <si>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</si>
  <si>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</si>
  <si>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</si>
  <si>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</si>
  <si>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</si>
  <si>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</si>
  <si>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</si>
  <si>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</si>
  <si>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</si>
  <si>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</si>
  <si>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</si>
  <si>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</si>
  <si>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</si>
  <si>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</si>
  <si>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</si>
  <si>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</si>
  <si>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</si>
  <si>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</si>
  <si>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</si>
  <si>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</si>
  <si>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</si>
  <si>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</si>
  <si>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</si>
  <si>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</si>
  <si>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</si>
  <si>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</si>
  <si>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</si>
  <si>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</si>
  <si>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</si>
  <si>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</si>
  <si>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</si>
  <si>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</si>
  <si>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</si>
  <si>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</si>
  <si>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</si>
  <si>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</si>
  <si>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</si>
  <si>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</si>
  <si>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</si>
  <si>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</si>
  <si>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</si>
  <si>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</si>
  <si>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</si>
  <si>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</si>
  <si>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</si>
  <si>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</si>
  <si>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</si>
  <si>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</si>
  <si>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</si>
  <si>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</si>
  <si>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</si>
  <si>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</si>
  <si>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</si>
  <si>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</si>
  <si>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</si>
  <si>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</si>
  <si>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</si>
  <si>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</si>
  <si>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</si>
  <si>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</si>
  <si>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</si>
  <si>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</si>
  <si>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</si>
  <si>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</si>
  <si>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</si>
  <si>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</si>
  <si>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</si>
  <si>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</si>
  <si>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</si>
  <si>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</si>
  <si>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</si>
  <si>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</si>
  <si>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</si>
  <si>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</si>
  <si>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</si>
  <si>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</si>
  <si>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</si>
  <si>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</si>
  <si>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</si>
  <si>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</si>
  <si>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</si>
  <si>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</si>
  <si>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</si>
  <si>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</si>
  <si>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</si>
  <si>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</si>
  <si>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</si>
  <si>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</si>
  <si>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</si>
  <si>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</si>
  <si>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</si>
  <si>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</si>
  <si>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</si>
  <si>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</si>
  <si>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</si>
  <si>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</si>
  <si>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</si>
  <si>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</si>
  <si>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</si>
  <si>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</si>
  <si>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</si>
  <si>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</si>
  <si>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</si>
  <si>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</si>
  <si>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</si>
  <si>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</si>
  <si>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</si>
  <si>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</si>
  <si>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</si>
  <si>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</si>
  <si>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</si>
  <si>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</si>
  <si>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</si>
  <si>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</si>
  <si>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</si>
  <si>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</si>
  <si>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</si>
  <si>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</si>
  <si>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</si>
  <si>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</si>
  <si>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</si>
  <si>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</si>
  <si>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</si>
  <si>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</si>
  <si>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</si>
  <si>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</si>
  <si>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</si>
  <si>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</si>
  <si>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</si>
  <si>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</si>
  <si>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</si>
  <si>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</si>
  <si>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</si>
  <si>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</si>
  <si>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</si>
  <si>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</si>
  <si>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</si>
  <si>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</si>
  <si>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</si>
  <si>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</si>
  <si>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</si>
  <si>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</si>
  <si>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</si>
  <si>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</si>
  <si>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</si>
  <si>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</si>
  <si>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</si>
  <si>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</si>
  <si>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</si>
  <si>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</si>
  <si>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</si>
  <si>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</si>
  <si>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</si>
  <si>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</si>
  <si>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</si>
  <si>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</si>
  <si>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</si>
  <si>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</si>
  <si>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</si>
  <si>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</si>
  <si>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</si>
  <si>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</si>
  <si>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</si>
  <si>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</si>
  <si>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</si>
  <si>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</si>
  <si>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</si>
  <si>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</si>
  <si>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</si>
  <si>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</si>
  <si>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</si>
  <si>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</si>
  <si>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</si>
  <si>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</si>
  <si>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</si>
  <si>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</si>
  <si>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</si>
  <si>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</si>
  <si>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</si>
  <si>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</si>
  <si>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</si>
  <si>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</si>
  <si>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</si>
  <si>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</si>
  <si>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</si>
  <si>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</si>
  <si>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</si>
  <si>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</si>
  <si>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</si>
  <si>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</si>
  <si>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</si>
  <si>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</si>
  <si>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</si>
  <si>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</si>
  <si>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</si>
  <si>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</si>
  <si>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</si>
  <si>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</si>
  <si>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</si>
  <si>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</si>
  <si>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</si>
  <si>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</si>
  <si>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</si>
  <si>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</si>
  <si>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</si>
  <si>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</si>
  <si>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</si>
  <si>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</si>
  <si>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</si>
  <si>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</si>
  <si>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</si>
  <si>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</si>
  <si>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</si>
  <si>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</si>
  <si>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</si>
  <si>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</si>
  <si>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</si>
  <si>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</si>
  <si>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</si>
  <si>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</si>
  <si>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</si>
  <si>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</si>
  <si>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</si>
  <si>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</si>
  <si>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</si>
  <si>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</si>
  <si>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</si>
  <si>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</si>
  <si>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</si>
  <si>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</si>
  <si>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</si>
  <si>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</si>
  <si>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</si>
  <si>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</si>
  <si>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</si>
  <si>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</si>
  <si>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</si>
  <si>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</si>
  <si>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</si>
  <si>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</si>
  <si>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</si>
  <si>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</si>
  <si>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</si>
  <si>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</si>
  <si>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</si>
  <si>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</si>
  <si>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</si>
  <si>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</si>
  <si>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</si>
  <si>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</si>
  <si>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</si>
  <si>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</si>
  <si>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</si>
  <si>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</si>
  <si>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</si>
  <si>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</si>
  <si>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</si>
  <si>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</si>
  <si>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</si>
  <si>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</si>
  <si>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</si>
  <si>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</si>
  <si>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</si>
  <si>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</si>
  <si>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</si>
  <si>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</si>
  <si>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</si>
  <si>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</si>
  <si>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</si>
  <si>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</si>
  <si>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</si>
  <si>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</si>
  <si>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</si>
  <si>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</si>
  <si>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</si>
  <si>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</si>
  <si>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</si>
  <si>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</si>
  <si>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</si>
  <si>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</si>
  <si>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</si>
  <si>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</si>
  <si>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</si>
  <si>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</si>
  <si>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</si>
  <si>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</si>
  <si>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</si>
  <si>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</si>
  <si>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</si>
  <si>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</si>
  <si>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</si>
  <si>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</si>
  <si>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</si>
  <si>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</si>
  <si>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</si>
  <si>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</si>
  <si>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</si>
  <si>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</si>
  <si>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</si>
  <si>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</si>
  <si>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</si>
  <si>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</si>
  <si>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</si>
  <si>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</si>
  <si>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</si>
  <si>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</si>
  <si>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</si>
  <si>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</si>
  <si>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</si>
  <si>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</si>
  <si>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</si>
  <si>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</si>
  <si>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</si>
  <si>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</si>
  <si>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</si>
  <si>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</si>
  <si>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</si>
  <si>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</si>
  <si>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</si>
  <si>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</si>
  <si>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</si>
  <si>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</si>
  <si>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</si>
  <si>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</si>
  <si>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</si>
  <si>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</si>
  <si>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</si>
  <si>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</si>
  <si>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</si>
  <si>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</si>
  <si>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</si>
  <si>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</si>
  <si>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</si>
  <si>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</si>
  <si>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</si>
  <si>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</si>
  <si>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</si>
  <si>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</si>
  <si>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</si>
  <si>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</si>
  <si>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</si>
  <si>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</si>
  <si>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</si>
  <si>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</si>
  <si>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</si>
  <si>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</si>
  <si>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</si>
  <si>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</si>
  <si>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</si>
  <si>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</si>
  <si>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</si>
  <si>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</si>
  <si>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</si>
  <si>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</si>
  <si>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</si>
  <si>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</si>
  <si>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</si>
  <si>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</si>
  <si>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</si>
  <si>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</si>
  <si>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</si>
  <si>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</si>
  <si>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</si>
  <si>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</si>
  <si>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</si>
  <si>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</si>
  <si>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</si>
  <si>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</si>
  <si>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</si>
  <si>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</si>
  <si>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</si>
  <si>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</si>
  <si>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</si>
  <si>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</si>
  <si>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</si>
  <si>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</si>
  <si>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</si>
  <si>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</si>
  <si>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</si>
  <si>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</si>
  <si>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</si>
  <si>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</si>
  <si>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</si>
  <si>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</si>
  <si>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</si>
  <si>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</si>
  <si>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</si>
  <si>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</si>
  <si>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</si>
  <si>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</si>
  <si>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</si>
  <si>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</si>
  <si>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</si>
  <si>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</si>
  <si>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</si>
  <si>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</si>
  <si>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</si>
  <si>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</si>
  <si>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</si>
  <si>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</si>
  <si>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</si>
  <si>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</si>
  <si>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</si>
  <si>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</si>
  <si>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</si>
  <si>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</si>
  <si>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</si>
  <si>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</si>
  <si>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</si>
  <si>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</si>
  <si>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</si>
  <si>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</si>
  <si>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</si>
  <si>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</si>
  <si>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</si>
  <si>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</si>
  <si>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</si>
  <si>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</si>
  <si>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</si>
  <si>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</si>
  <si>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</si>
  <si>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</si>
  <si>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</si>
  <si>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</si>
  <si>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</si>
  <si>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</si>
  <si>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</si>
  <si>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</si>
  <si>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</si>
  <si>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</si>
  <si>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</si>
  <si>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</si>
  <si>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</si>
  <si>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</si>
  <si>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</si>
  <si>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</si>
  <si>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</si>
  <si>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</si>
  <si>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</si>
  <si>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</si>
  <si>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</si>
  <si>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</si>
  <si>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</si>
  <si>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</si>
  <si>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</si>
  <si>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</si>
  <si>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</si>
  <si>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</si>
  <si>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</si>
  <si>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</si>
  <si>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</si>
  <si>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</si>
  <si>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</si>
  <si>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</si>
  <si>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</si>
  <si>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</si>
  <si>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</si>
  <si>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</si>
  <si>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</si>
  <si>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</si>
  <si>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</si>
  <si>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</si>
  <si>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</si>
  <si>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</si>
  <si>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</si>
  <si>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</si>
  <si>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</si>
  <si>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</si>
  <si>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</si>
  <si>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</si>
  <si>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</si>
  <si>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</si>
  <si>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</si>
  <si>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</si>
  <si>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</si>
  <si>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</si>
  <si>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</si>
  <si>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</si>
  <si>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</si>
  <si>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</si>
  <si>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</si>
  <si>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</si>
  <si>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</si>
  <si>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</si>
  <si>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</si>
  <si>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</si>
  <si>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</si>
  <si>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</si>
  <si>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</si>
  <si>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</si>
  <si>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</si>
  <si>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</si>
  <si>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</si>
  <si>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</si>
  <si>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</si>
  <si>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</si>
  <si>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</si>
  <si>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</si>
  <si>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</si>
  <si>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</si>
  <si>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</si>
  <si>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</si>
  <si>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</si>
  <si>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</si>
  <si>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</si>
  <si>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</si>
  <si>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</si>
  <si>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</si>
  <si>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</si>
  <si>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</si>
  <si>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</si>
  <si>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</si>
  <si>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</si>
  <si>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</si>
  <si>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</si>
  <si>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</si>
  <si>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</si>
  <si>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</si>
  <si>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</si>
  <si>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</si>
  <si>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</si>
  <si>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</si>
  <si>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</si>
  <si>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</si>
  <si>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</si>
  <si>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</si>
  <si>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</si>
  <si>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</si>
  <si>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</si>
  <si>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</si>
  <si>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</si>
  <si>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</si>
  <si>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</si>
  <si>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</si>
  <si>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</si>
  <si>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</si>
  <si>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</si>
  <si>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</si>
  <si>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</si>
  <si>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</si>
  <si>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</si>
  <si>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</si>
  <si>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</si>
  <si>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</si>
  <si>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</si>
  <si>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</si>
  <si>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</si>
  <si>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</si>
  <si>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</si>
  <si>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</si>
  <si>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</si>
  <si>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</si>
  <si>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</si>
  <si>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</si>
  <si>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</si>
  <si>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</si>
  <si>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</si>
  <si>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</si>
  <si>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</si>
  <si>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</si>
  <si>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</si>
  <si>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</si>
  <si>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</si>
  <si>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</si>
  <si>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</si>
  <si>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</si>
  <si>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</si>
  <si>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</si>
  <si>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</si>
  <si>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</si>
  <si>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</si>
  <si>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</si>
  <si>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</si>
  <si>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</si>
  <si>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</si>
  <si>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</si>
  <si>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</si>
  <si>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</si>
  <si>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</si>
  <si>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</si>
  <si>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</si>
  <si>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</si>
  <si>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</si>
  <si>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</si>
  <si>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</si>
  <si>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</si>
  <si>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</si>
  <si>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</si>
  <si>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</si>
  <si>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</si>
  <si>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</si>
  <si>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</si>
  <si>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</si>
  <si>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</si>
  <si>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</si>
  <si>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</si>
  <si>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</si>
  <si>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</si>
  <si>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</si>
  <si>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</si>
  <si>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</si>
  <si>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</si>
  <si>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</si>
  <si>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</si>
  <si>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</si>
  <si>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</si>
  <si>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</si>
  <si>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</si>
  <si>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</si>
  <si>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</si>
  <si>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</si>
  <si>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</si>
  <si>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</si>
  <si>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</si>
  <si>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</si>
  <si>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</si>
  <si>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</si>
  <si>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</si>
  <si>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</si>
  <si>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</si>
  <si>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</si>
  <si>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</si>
  <si>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</si>
  <si>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</si>
  <si>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</si>
  <si>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</si>
  <si>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</si>
  <si>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</si>
  <si>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</si>
  <si>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</si>
  <si>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</si>
  <si>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</si>
  <si>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</si>
  <si>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</si>
  <si>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</si>
  <si>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</si>
  <si>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</si>
  <si>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</si>
  <si>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</si>
  <si>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</si>
  <si>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</si>
  <si>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</si>
  <si>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</si>
  <si>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</si>
  <si>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</si>
  <si>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</si>
  <si>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</si>
  <si>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</si>
  <si>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</si>
  <si>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</si>
  <si>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</si>
  <si>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</si>
  <si>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</si>
  <si>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</si>
  <si>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</si>
  <si>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</si>
  <si>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</si>
  <si>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</si>
  <si>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</si>
  <si>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</si>
  <si>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</si>
  <si>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</si>
  <si>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</si>
  <si>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</si>
  <si>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</si>
  <si>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</si>
  <si>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</si>
  <si>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</si>
  <si>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</si>
  <si>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</si>
  <si>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</si>
  <si>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</si>
  <si>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</si>
  <si>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</si>
  <si>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</si>
  <si>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</si>
  <si>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</si>
  <si>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</si>
  <si>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</si>
  <si>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</si>
  <si>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</si>
  <si>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</si>
  <si>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</si>
  <si>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</si>
  <si>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</si>
  <si>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</si>
  <si>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</si>
  <si>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</si>
  <si>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</si>
  <si>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</si>
  <si>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</si>
  <si>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</si>
  <si>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</si>
  <si>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</si>
  <si>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</si>
  <si>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</si>
  <si>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</si>
  <si>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</si>
  <si>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</si>
  <si>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</si>
  <si>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</si>
  <si>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</si>
  <si>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</si>
  <si>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</si>
  <si>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</si>
  <si>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</si>
  <si>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</si>
  <si>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</si>
  <si>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</si>
  <si>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</si>
  <si>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</si>
  <si>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</si>
  <si>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</si>
  <si>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</si>
  <si>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</si>
  <si>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</si>
  <si>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</si>
  <si>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</si>
  <si>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</si>
  <si>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</si>
  <si>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</si>
  <si>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</si>
  <si>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</si>
  <si>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</si>
  <si>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</si>
  <si>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</si>
  <si>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</si>
  <si>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</si>
  <si>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</si>
  <si>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</si>
  <si>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</si>
  <si>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</si>
  <si>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</si>
  <si>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</si>
  <si>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</si>
  <si>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</si>
  <si>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</si>
  <si>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</si>
  <si>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</si>
  <si>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</si>
  <si>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</si>
  <si>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</si>
  <si>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</si>
  <si>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</si>
  <si>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</si>
  <si>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</si>
  <si>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</si>
  <si>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</si>
  <si>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</si>
  <si>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</si>
  <si>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</si>
  <si>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</si>
  <si>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</si>
  <si>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</si>
  <si>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</si>
  <si>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</si>
  <si>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</si>
  <si>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</si>
  <si>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</si>
  <si>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</si>
  <si>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</si>
  <si>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</si>
  <si>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</si>
  <si>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</si>
  <si>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</si>
  <si>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</si>
  <si>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</si>
  <si>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</si>
  <si>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</si>
  <si>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</si>
  <si>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</si>
  <si>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</si>
  <si>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</si>
  <si>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</si>
  <si>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</si>
  <si>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</si>
  <si>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</si>
  <si>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</si>
  <si>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</si>
  <si>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</si>
  <si>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</si>
  <si>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</si>
  <si>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</si>
  <si>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</si>
  <si>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</si>
  <si>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</si>
  <si>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</si>
  <si>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</si>
  <si>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</si>
  <si>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</si>
  <si>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</si>
  <si>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</si>
  <si>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</si>
  <si>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</si>
  <si>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</si>
  <si>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</si>
  <si>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</si>
  <si>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</si>
  <si>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</si>
  <si>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</si>
  <si>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</si>
  <si>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</si>
  <si>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</si>
  <si>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</si>
  <si>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</si>
  <si>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</si>
  <si>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</si>
  <si>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</si>
  <si>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</si>
  <si>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</si>
  <si>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</si>
  <si>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</si>
  <si>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</si>
  <si>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</si>
  <si>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</si>
  <si>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</si>
  <si>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</si>
  <si>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</si>
  <si>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</si>
  <si>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</si>
  <si>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</si>
  <si>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</si>
  <si>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</si>
  <si>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</si>
  <si>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</si>
  <si>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</si>
  <si>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</si>
  <si>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</si>
  <si>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</si>
  <si>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</si>
  <si>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</si>
  <si>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</si>
  <si>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</si>
  <si>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</si>
  <si>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</si>
  <si>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</si>
  <si>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</si>
  <si>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</si>
  <si>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</si>
  <si>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</si>
  <si>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</si>
  <si>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</si>
  <si>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</si>
  <si>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</si>
  <si>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</si>
  <si>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</si>
  <si>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</si>
  <si>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</si>
  <si>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</si>
  <si>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</si>
  <si>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</si>
  <si>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</si>
  <si>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</si>
  <si>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</si>
  <si>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</si>
  <si>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</si>
  <si>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</si>
  <si>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</si>
  <si>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</si>
  <si>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</si>
  <si>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</si>
  <si>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</si>
  <si>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</si>
  <si>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</si>
  <si>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</si>
  <si>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</si>
  <si>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</si>
  <si>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</si>
  <si>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</si>
  <si>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</si>
  <si>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</si>
  <si>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</si>
  <si>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</si>
  <si>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</si>
  <si>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</si>
  <si>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</si>
  <si>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</si>
  <si>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</si>
  <si>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</si>
  <si>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</si>
  <si>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</si>
  <si>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</si>
  <si>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</si>
  <si>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</si>
  <si>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</si>
  <si>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</si>
  <si>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</si>
  <si>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</si>
  <si>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</si>
  <si>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</si>
  <si>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</si>
  <si>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</si>
  <si>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</si>
  <si>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</si>
  <si>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</si>
  <si>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</si>
  <si>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</si>
  <si>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</si>
  <si>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</si>
  <si>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</si>
  <si>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</si>
  <si>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</si>
  <si>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</si>
  <si>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</si>
  <si>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</si>
  <si>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</si>
  <si>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</si>
  <si>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</si>
  <si>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</si>
  <si>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</si>
  <si>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</si>
  <si>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</si>
  <si>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</si>
  <si>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</si>
  <si>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</si>
  <si>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</si>
  <si>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</si>
  <si>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</si>
  <si>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</si>
  <si>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</si>
  <si>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</si>
  <si>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</si>
  <si>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</si>
  <si>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</si>
  <si>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</si>
  <si>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</si>
  <si>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</si>
  <si>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</si>
  <si>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</si>
  <si>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</si>
  <si>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</si>
  <si>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</si>
  <si>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</si>
  <si>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</si>
  <si>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</si>
  <si>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</si>
  <si>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</si>
  <si>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</si>
  <si>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</si>
  <si>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</si>
  <si>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</si>
  <si>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</si>
  <si>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</si>
  <si>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</si>
  <si>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</si>
  <si>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</si>
  <si>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</si>
  <si>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</si>
  <si>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</si>
  <si>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</si>
  <si>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</si>
  <si>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</si>
  <si>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</si>
  <si>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</si>
  <si>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</si>
  <si>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</si>
  <si>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</si>
  <si>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</si>
  <si>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</si>
  <si>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</si>
  <si>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</si>
  <si>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</si>
  <si>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</si>
  <si>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</si>
  <si>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</si>
  <si>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</si>
  <si>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</si>
  <si>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</si>
  <si>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</si>
  <si>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</si>
  <si>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</si>
  <si>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</si>
  <si>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</si>
  <si>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</si>
  <si>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</si>
  <si>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</si>
  <si>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</si>
  <si>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</si>
  <si>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</si>
  <si>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</si>
  <si>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</si>
  <si>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</si>
  <si>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</si>
  <si>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</si>
  <si>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</si>
  <si>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</si>
  <si>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</si>
  <si>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</si>
  <si>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</si>
  <si>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</si>
  <si>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</si>
  <si>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</si>
  <si>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</si>
  <si>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</si>
  <si>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</si>
  <si>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</si>
  <si>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</si>
  <si>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</si>
  <si>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</si>
  <si>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</si>
  <si>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</si>
  <si>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</si>
  <si>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</si>
  <si>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</si>
  <si>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</si>
  <si>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</si>
  <si>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</si>
  <si>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</si>
  <si>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</si>
  <si>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</si>
  <si>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</si>
  <si>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</si>
  <si>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</si>
  <si>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</si>
  <si>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</si>
  <si>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</si>
  <si>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</si>
  <si>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</si>
  <si>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</si>
  <si>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</si>
  <si>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</si>
  <si>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</si>
  <si>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</si>
  <si>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</si>
  <si>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</si>
  <si>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</si>
  <si>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</si>
  <si>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</si>
  <si>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</si>
  <si>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</si>
  <si>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</si>
  <si>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</si>
  <si>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</si>
  <si>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</si>
  <si>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</si>
  <si>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</si>
  <si>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</si>
  <si>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</si>
  <si>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</si>
  <si>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</si>
  <si>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</si>
  <si>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</si>
  <si>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</si>
  <si>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</si>
  <si>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</si>
  <si>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</si>
  <si>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</si>
  <si>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</si>
  <si>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</si>
  <si>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</si>
  <si>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</si>
  <si>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</si>
  <si>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</si>
  <si>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</si>
  <si>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</si>
  <si>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</si>
  <si>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</si>
  <si>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</si>
  <si>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</si>
  <si>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</si>
  <si>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</si>
  <si>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</si>
  <si>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</si>
  <si>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</si>
  <si>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</si>
  <si>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</si>
  <si>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</si>
  <si>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</si>
  <si>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</si>
  <si>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</si>
  <si>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</si>
  <si>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</si>
  <si>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</si>
  <si>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</si>
  <si>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</si>
  <si>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</si>
  <si>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</si>
  <si>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</si>
  <si>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</si>
  <si>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</si>
  <si>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</si>
  <si>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</si>
  <si>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</si>
  <si>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</si>
  <si>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</si>
  <si>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</si>
  <si>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</si>
  <si>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</si>
  <si>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</si>
  <si>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</si>
  <si>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</si>
  <si>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</si>
  <si>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</si>
  <si>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</si>
  <si>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</si>
  <si>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</si>
  <si>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</si>
  <si>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</si>
  <si>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</si>
  <si>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</si>
  <si>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</si>
  <si>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</si>
  <si>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</si>
  <si>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</si>
  <si>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</si>
  <si>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</si>
  <si>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</si>
  <si>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</si>
  <si>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</si>
  <si>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</si>
  <si>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</si>
  <si>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</si>
  <si>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</si>
  <si>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</si>
  <si>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</si>
  <si>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</si>
  <si>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</si>
  <si>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</si>
  <si>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</si>
  <si>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</si>
  <si>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</si>
  <si>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</si>
  <si>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</si>
  <si>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</si>
  <si>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</si>
  <si>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</si>
  <si>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</si>
  <si>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</si>
  <si>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</si>
  <si>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</si>
  <si>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</si>
  <si>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</si>
  <si>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</si>
  <si>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</si>
  <si>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</si>
  <si>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</si>
  <si>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</si>
  <si>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</si>
  <si>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</si>
  <si>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</si>
  <si>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</si>
  <si>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</si>
  <si>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</si>
  <si>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</si>
  <si>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</si>
  <si>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</si>
  <si>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</si>
  <si>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</si>
  <si>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</si>
  <si>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</si>
  <si>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</si>
  <si>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</si>
  <si>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</si>
  <si>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</si>
  <si>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</si>
  <si>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</si>
  <si>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</si>
  <si>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</si>
  <si>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</si>
  <si>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</si>
  <si>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</si>
  <si>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</si>
  <si>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</si>
  <si>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</si>
  <si>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</si>
  <si>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</si>
  <si>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</si>
  <si>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</si>
  <si>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</si>
  <si>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</si>
  <si>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</si>
  <si>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</si>
  <si>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</si>
  <si>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</si>
  <si>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</si>
  <si>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</si>
  <si>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</si>
  <si>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</si>
  <si>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</si>
  <si>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</si>
  <si>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</si>
  <si>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</si>
  <si>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</si>
  <si>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</si>
  <si>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</si>
  <si>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</si>
  <si>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</si>
  <si>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</si>
  <si>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</si>
  <si>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</si>
  <si>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</si>
  <si>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</si>
  <si>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</si>
  <si>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</si>
  <si>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</si>
  <si>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</si>
  <si>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</si>
  <si>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</si>
  <si>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</si>
  <si>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</si>
  <si>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</si>
  <si>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</si>
  <si>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</si>
  <si>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</si>
  <si>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</si>
  <si>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</si>
  <si>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</si>
  <si>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</si>
  <si>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</si>
  <si>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</si>
  <si>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</si>
  <si>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</si>
  <si>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</si>
  <si>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</si>
  <si>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</si>
  <si>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</si>
  <si>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</si>
  <si>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</si>
  <si>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</si>
  <si>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</si>
  <si>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</si>
  <si>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</si>
  <si>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</si>
  <si>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</si>
  <si>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</si>
  <si>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</si>
  <si>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</si>
  <si>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</si>
  <si>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</si>
  <si>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</si>
  <si>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</si>
  <si>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</si>
  <si>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</si>
  <si>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</si>
  <si>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</si>
  <si>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</si>
  <si>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</si>
  <si>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</si>
  <si>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</si>
  <si>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</si>
  <si>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</si>
  <si>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</si>
  <si>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</si>
  <si>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</si>
  <si>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</si>
  <si>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</si>
  <si>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</si>
  <si>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</si>
  <si>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</si>
  <si>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</si>
  <si>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</si>
  <si>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</si>
  <si>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</si>
  <si>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</si>
  <si>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</si>
  <si>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</si>
  <si>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</si>
  <si>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</si>
  <si>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</si>
  <si>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</si>
  <si>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</si>
  <si>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</si>
  <si>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</si>
  <si>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</si>
  <si>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</si>
  <si>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</si>
  <si>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</si>
  <si>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</si>
  <si>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</si>
  <si>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</si>
  <si>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</si>
  <si>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</si>
  <si>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</si>
  <si>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</si>
  <si>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</si>
  <si>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</si>
  <si>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</si>
  <si>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</si>
  <si>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</si>
  <si>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</si>
  <si>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</si>
  <si>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</si>
  <si>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</si>
  <si>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</si>
  <si>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</si>
  <si>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</si>
  <si>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</si>
  <si>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</si>
  <si>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</si>
  <si>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</si>
  <si>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</si>
  <si>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</si>
  <si>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</si>
  <si>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</si>
  <si>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</si>
  <si>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</si>
  <si>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</si>
  <si>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</si>
  <si>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</si>
  <si>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</si>
  <si>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</si>
  <si>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</si>
  <si>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</si>
  <si>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</si>
  <si>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</si>
  <si>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</si>
  <si>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</si>
  <si>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</si>
  <si>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</si>
  <si>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</si>
  <si>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</si>
  <si>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</si>
  <si>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</si>
  <si>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</si>
  <si>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</si>
  <si>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</si>
  <si>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</si>
  <si>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</si>
  <si>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</si>
  <si>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</si>
  <si>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</si>
  <si>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</si>
  <si>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</si>
  <si>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</si>
  <si>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</si>
  <si>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</si>
  <si>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</si>
  <si>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</si>
  <si>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</si>
  <si>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</si>
  <si>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</si>
  <si>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</si>
  <si>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</si>
  <si>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</si>
  <si>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</si>
  <si>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</si>
  <si>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</si>
  <si>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</si>
  <si>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</si>
  <si>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</si>
  <si>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</si>
  <si>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</si>
  <si>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</si>
  <si>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</si>
  <si>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</si>
  <si>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</si>
  <si>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</si>
  <si>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</si>
  <si>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</si>
  <si>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</si>
  <si>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</si>
  <si>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</si>
  <si>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</si>
  <si>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</si>
  <si>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</si>
  <si>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</si>
  <si>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</si>
  <si>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</si>
  <si>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</si>
  <si>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</si>
  <si>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</si>
  <si>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</si>
  <si>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</si>
  <si>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</si>
  <si>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</si>
  <si>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</si>
  <si>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</si>
  <si>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</si>
  <si>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</si>
  <si>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</si>
  <si>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</si>
  <si>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</si>
  <si>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</si>
  <si>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</si>
  <si>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</si>
  <si>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</si>
  <si>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</si>
  <si>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</si>
  <si>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</si>
  <si>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</si>
  <si>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</si>
  <si>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</si>
  <si>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</si>
  <si>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</si>
  <si>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</si>
  <si>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</si>
  <si>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</si>
  <si>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</si>
  <si>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</si>
  <si>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</si>
  <si>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</si>
  <si>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</si>
  <si>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</si>
  <si>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</si>
  <si>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</si>
  <si>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</si>
  <si>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</si>
  <si>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</si>
  <si>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</si>
  <si>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</si>
  <si>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</si>
  <si>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</si>
  <si>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</si>
  <si>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</si>
  <si>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</si>
  <si>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</si>
  <si>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</si>
  <si>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</si>
  <si>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</si>
  <si>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</si>
  <si>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</si>
  <si>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</si>
  <si>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</si>
  <si>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</si>
  <si>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</si>
  <si>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</si>
  <si>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</si>
  <si>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</si>
  <si>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</si>
  <si>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</si>
  <si>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</si>
  <si>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</si>
  <si>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</si>
  <si>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</si>
  <si>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</si>
  <si>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</si>
  <si>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</si>
  <si>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</si>
  <si>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</si>
  <si>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</si>
  <si>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</si>
  <si>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</si>
  <si>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</si>
  <si>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</si>
  <si>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</si>
  <si>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</si>
  <si>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</si>
  <si>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</si>
  <si>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</si>
  <si>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</si>
  <si>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</si>
  <si>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</si>
  <si>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</si>
  <si>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</si>
  <si>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</si>
  <si>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</si>
  <si>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</si>
  <si>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</si>
  <si>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</si>
  <si>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</si>
  <si>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</si>
  <si>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</si>
  <si>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</si>
  <si>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</si>
  <si>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</si>
  <si>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</si>
  <si>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</si>
  <si>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</si>
  <si>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</si>
  <si>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</si>
  <si>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</si>
  <si>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</si>
  <si>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</si>
  <si>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</si>
  <si>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</si>
  <si>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</si>
  <si>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</si>
  <si>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</si>
  <si>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</si>
  <si>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</si>
  <si>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</si>
  <si>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</si>
  <si>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</si>
  <si>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</si>
  <si>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</si>
  <si>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</si>
  <si>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</si>
  <si>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</si>
  <si>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</si>
  <si>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</si>
  <si>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</si>
  <si>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</si>
  <si>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</si>
  <si>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</si>
  <si>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</si>
  <si>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</si>
  <si>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</si>
  <si>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</si>
  <si>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</si>
  <si>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</si>
  <si>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</si>
  <si>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</si>
  <si>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</si>
  <si>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</si>
  <si>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</si>
  <si>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</si>
  <si>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</si>
  <si>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</si>
  <si>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</si>
  <si>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</si>
  <si>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</si>
  <si>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</si>
  <si>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</si>
  <si>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</si>
  <si>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</si>
  <si>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</si>
  <si>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</si>
  <si>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</si>
  <si>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</si>
  <si>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</si>
  <si>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</si>
  <si>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</si>
  <si>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</si>
  <si>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</si>
  <si>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</si>
  <si>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</si>
  <si>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</si>
  <si>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</si>
  <si>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</si>
  <si>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</si>
  <si>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</si>
  <si>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</si>
  <si>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</si>
  <si>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</si>
  <si>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</si>
  <si>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</si>
  <si>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</si>
  <si>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</si>
  <si>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</si>
  <si>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</si>
  <si>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</si>
  <si>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</si>
  <si>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</si>
  <si>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</si>
  <si>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</si>
  <si>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</si>
  <si>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</si>
  <si>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</si>
  <si>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</si>
  <si>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</si>
  <si>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</si>
  <si>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</si>
  <si>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</si>
  <si>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</si>
  <si>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</si>
  <si>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</si>
  <si>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</si>
  <si>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</si>
  <si>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</si>
  <si>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</si>
  <si>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</si>
  <si>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</si>
  <si>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</si>
  <si>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</si>
  <si>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</si>
  <si>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</si>
  <si>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</si>
  <si>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</si>
  <si>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</si>
  <si>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</si>
  <si>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</si>
  <si>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</si>
  <si>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</si>
  <si>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</si>
  <si>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</si>
  <si>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</si>
  <si>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</si>
  <si>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</si>
  <si>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</si>
  <si>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</si>
  <si>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</si>
  <si>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</si>
  <si>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</si>
  <si>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</si>
  <si>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</si>
  <si>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</si>
  <si>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</si>
  <si>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</si>
  <si>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</si>
  <si>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</si>
  <si>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</si>
  <si>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</si>
  <si>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</si>
  <si>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</si>
  <si>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</si>
  <si>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</si>
  <si>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</si>
  <si>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</si>
  <si>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</si>
  <si>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</si>
  <si>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</si>
  <si>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</si>
  <si>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</si>
  <si>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</si>
  <si>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</si>
  <si>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</si>
  <si>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</si>
  <si>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</si>
  <si>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</si>
  <si>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</si>
  <si>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</si>
  <si>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</si>
  <si>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</si>
  <si>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</si>
  <si>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</si>
  <si>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</si>
  <si>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</si>
  <si>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</si>
  <si>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</si>
  <si>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</si>
  <si>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</si>
  <si>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</si>
  <si>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</si>
  <si>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</si>
  <si>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</si>
  <si>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</si>
  <si>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</si>
  <si>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</si>
  <si>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</si>
  <si>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</si>
  <si>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</si>
  <si>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</si>
  <si>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</si>
  <si>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</si>
  <si>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</si>
  <si>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</si>
  <si>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</si>
  <si>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</si>
  <si>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</si>
  <si>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</si>
  <si>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</si>
  <si>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</si>
  <si>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</si>
  <si>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</si>
  <si>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</si>
  <si>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</si>
  <si>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</si>
  <si>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</si>
  <si>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</si>
  <si>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</si>
  <si>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</si>
  <si>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</si>
  <si>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</si>
  <si>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</si>
  <si>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</si>
  <si>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</si>
  <si>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</si>
  <si>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</si>
  <si>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</si>
  <si>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</si>
  <si>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</si>
  <si>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</si>
  <si>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</si>
  <si>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</si>
  <si>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</si>
  <si>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</si>
  <si>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</si>
  <si>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</si>
  <si>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</si>
  <si>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</si>
  <si>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</si>
  <si>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</si>
  <si>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</si>
  <si>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</si>
  <si>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</si>
  <si>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</si>
  <si>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</si>
  <si>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</si>
  <si>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</si>
  <si>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</si>
  <si>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</si>
  <si>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</si>
  <si>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</si>
  <si>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</si>
  <si>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</si>
  <si>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</si>
  <si>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</si>
  <si>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</si>
  <si>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</si>
  <si>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</si>
  <si>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</si>
  <si>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</si>
  <si>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</si>
  <si>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</si>
  <si>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</si>
  <si>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</si>
  <si>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</si>
  <si>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</si>
  <si>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</si>
  <si>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</si>
  <si>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</si>
  <si>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</si>
  <si>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</si>
  <si>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</si>
  <si>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</si>
  <si>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</si>
  <si>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</si>
  <si>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</si>
  <si>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</si>
  <si>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</si>
  <si>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</si>
  <si>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</si>
  <si>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</si>
  <si>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</si>
  <si>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</si>
  <si>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</si>
  <si>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</si>
  <si>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</si>
  <si>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</si>
  <si>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</si>
  <si>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</si>
  <si>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</si>
  <si>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</si>
  <si>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</si>
  <si>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</si>
  <si>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</si>
  <si>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</si>
  <si>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</si>
  <si>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</si>
  <si>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</si>
  <si>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</si>
  <si>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</si>
  <si>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</si>
  <si>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</si>
  <si>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</si>
  <si>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</si>
  <si>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</si>
  <si>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</si>
  <si>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</si>
  <si>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</si>
  <si>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</si>
  <si>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</si>
  <si>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</si>
  <si>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</si>
  <si>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</si>
  <si>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</si>
  <si>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</si>
  <si>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</si>
  <si>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</si>
  <si>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</si>
  <si>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</si>
  <si>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</si>
  <si>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</si>
  <si>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</si>
  <si>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</si>
  <si>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</si>
  <si>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</si>
  <si>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</si>
  <si>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</si>
  <si>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</si>
  <si>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</si>
  <si>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</si>
  <si>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</si>
  <si>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</si>
  <si>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</si>
  <si>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</si>
  <si>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</si>
  <si>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</si>
  <si>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</si>
  <si>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</si>
  <si>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</si>
  <si>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</si>
  <si>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</si>
  <si>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</si>
  <si>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</si>
  <si>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</si>
  <si>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</si>
  <si>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</si>
  <si>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</si>
  <si>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</si>
  <si>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</si>
  <si>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</si>
  <si>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</si>
  <si>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</si>
  <si>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</si>
  <si>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</si>
  <si>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</si>
  <si>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</si>
  <si>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</si>
  <si>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</si>
  <si>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</si>
  <si>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</si>
  <si>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</si>
  <si>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</si>
  <si>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</si>
  <si>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</si>
  <si>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</si>
  <si>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</si>
  <si>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</si>
  <si>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</si>
  <si>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</si>
  <si>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</si>
  <si>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</si>
  <si>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</si>
  <si>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</si>
  <si>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</si>
  <si>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</si>
  <si>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</si>
  <si>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</si>
  <si>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</si>
  <si>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</si>
  <si>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</si>
  <si>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</si>
  <si>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</si>
  <si>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</si>
  <si>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</si>
  <si>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</si>
  <si>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</si>
  <si>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</si>
  <si>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</si>
  <si>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</si>
  <si>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</si>
  <si>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</si>
  <si>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</si>
  <si>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</si>
  <si>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</si>
  <si>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</si>
  <si>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</si>
  <si>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</si>
  <si>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</si>
  <si>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</si>
  <si>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</si>
  <si>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</si>
  <si>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</si>
  <si>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</si>
  <si>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</si>
  <si>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</si>
  <si>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</si>
  <si>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</si>
  <si>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</si>
  <si>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</si>
  <si>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</si>
  <si>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</si>
  <si>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</si>
  <si>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</si>
  <si>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</si>
  <si>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</si>
  <si>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</si>
  <si>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</si>
  <si>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</si>
  <si>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</si>
  <si>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</si>
  <si>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</si>
  <si>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</si>
  <si>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</si>
  <si>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</si>
  <si>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</si>
  <si>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</si>
  <si>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</si>
  <si>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</si>
  <si>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</si>
  <si>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</si>
  <si>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</si>
  <si>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</si>
  <si>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</si>
  <si>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</si>
  <si>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</si>
  <si>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</si>
  <si>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</si>
  <si>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</si>
  <si>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</si>
  <si>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</si>
  <si>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</si>
  <si>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</si>
  <si>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</si>
  <si>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</si>
  <si>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</si>
  <si>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</si>
  <si>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</si>
  <si>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</si>
  <si>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</si>
  <si>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</si>
  <si>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</si>
  <si>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</si>
  <si>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</si>
  <si>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</si>
  <si>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</si>
  <si>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</si>
  <si>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</si>
  <si>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</si>
  <si>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</si>
  <si>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</si>
  <si>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</si>
  <si>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</si>
  <si>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</si>
  <si>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</si>
  <si>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</si>
  <si>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</si>
  <si>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</si>
  <si>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</si>
  <si>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</si>
  <si>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</si>
  <si>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</si>
  <si>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</si>
  <si>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</si>
  <si>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</si>
  <si>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</si>
  <si>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</si>
  <si>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</si>
  <si>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</si>
  <si>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</si>
  <si>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</si>
  <si>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</si>
  <si>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</si>
  <si>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</si>
  <si>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</si>
  <si>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</si>
  <si>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</si>
  <si>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</si>
  <si>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</si>
  <si>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</si>
  <si>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</si>
  <si>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</si>
  <si>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</si>
  <si>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</si>
  <si>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</si>
  <si>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</si>
  <si>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</si>
  <si>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</si>
  <si>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</si>
  <si>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</si>
  <si>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</si>
  <si>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</si>
  <si>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</si>
  <si>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</si>
  <si>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</si>
  <si>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</si>
  <si>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</si>
  <si>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</si>
  <si>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</si>
  <si>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</si>
  <si>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</si>
  <si>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</si>
  <si>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</si>
  <si>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</si>
  <si>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</si>
  <si>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</si>
  <si>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</si>
  <si>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</si>
  <si>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</si>
  <si>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</si>
  <si>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</si>
  <si>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</si>
  <si>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</si>
  <si>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</si>
  <si>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</si>
  <si>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</si>
  <si>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</si>
  <si>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</si>
  <si>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</si>
  <si>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</si>
  <si>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</si>
  <si>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</si>
  <si>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</si>
  <si>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</si>
  <si>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</si>
  <si>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</si>
  <si>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</si>
  <si>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</si>
  <si>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</si>
  <si>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</si>
  <si>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</si>
  <si>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</si>
  <si>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</si>
  <si>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</si>
  <si>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</si>
  <si>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</si>
  <si>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</si>
  <si>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</si>
  <si>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</si>
  <si>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</si>
  <si>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</si>
  <si>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</si>
  <si>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</si>
  <si>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</si>
  <si>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</si>
  <si>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</si>
  <si>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</si>
  <si>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</si>
  <si>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</si>
  <si>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</si>
  <si>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</si>
  <si>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</si>
  <si>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</si>
  <si>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</si>
  <si>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</si>
  <si>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</si>
  <si>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</si>
  <si>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</si>
  <si>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</si>
  <si>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</si>
  <si>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</si>
  <si>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</si>
  <si>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</si>
  <si>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</si>
  <si>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</si>
  <si>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</si>
  <si>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</si>
  <si>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</si>
  <si>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</si>
  <si>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</si>
  <si>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</si>
  <si>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</si>
  <si>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</si>
  <si>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</si>
  <si>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</si>
  <si>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</si>
  <si>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</si>
  <si>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</si>
  <si>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</si>
  <si>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</si>
  <si>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</si>
  <si>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</si>
  <si>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</si>
  <si>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</si>
  <si>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</si>
  <si>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</si>
  <si>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</si>
  <si>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</si>
  <si>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</si>
  <si>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</si>
  <si>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</si>
  <si>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</si>
  <si>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</si>
  <si>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</si>
  <si>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</si>
  <si>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</si>
  <si>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</si>
  <si>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</si>
  <si>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</si>
  <si>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</si>
  <si>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</si>
  <si>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</si>
  <si>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</si>
  <si>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</si>
  <si>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</si>
  <si>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</si>
  <si>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</si>
  <si>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</si>
  <si>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</si>
  <si>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</si>
  <si>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</si>
  <si>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</si>
  <si>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</si>
  <si>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</si>
  <si>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</si>
  <si>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</si>
  <si>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</si>
  <si>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</si>
  <si>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</si>
  <si>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</si>
  <si>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</si>
  <si>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</si>
  <si>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</si>
  <si>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</si>
  <si>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</si>
  <si>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</si>
  <si>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</si>
  <si>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</si>
  <si>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</si>
  <si>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</si>
  <si>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</si>
  <si>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</si>
  <si>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</si>
  <si>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</si>
  <si>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</si>
  <si>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</si>
  <si>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</si>
  <si>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</si>
  <si>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</si>
  <si>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</si>
  <si>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</si>
  <si>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</si>
  <si>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</si>
  <si>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</si>
  <si>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</si>
  <si>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</si>
  <si>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</si>
  <si>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</si>
  <si>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</si>
  <si>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</si>
  <si>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</si>
  <si>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</si>
  <si>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</si>
  <si>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</si>
  <si>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</si>
  <si>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</si>
  <si>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</si>
  <si>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</si>
  <si>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</si>
  <si>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</si>
  <si>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</si>
  <si>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</si>
  <si>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</si>
  <si>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</si>
  <si>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</si>
  <si>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</si>
  <si>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</si>
  <si>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</si>
  <si>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</si>
  <si>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</si>
  <si>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</si>
  <si>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</si>
  <si>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</si>
  <si>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</si>
  <si>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</si>
  <si>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</si>
  <si>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</si>
  <si>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</si>
  <si>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</si>
  <si>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</si>
  <si>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</si>
  <si>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</si>
  <si>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</si>
  <si>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</si>
  <si>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</si>
  <si>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</si>
  <si>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</si>
  <si>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</si>
  <si>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</si>
  <si>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</si>
  <si>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</si>
  <si>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</si>
  <si>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</si>
  <si>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</si>
  <si>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</si>
  <si>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</si>
  <si>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</si>
  <si>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</si>
  <si>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</si>
  <si>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</si>
  <si>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</si>
  <si>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</si>
  <si>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</si>
  <si>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</si>
  <si>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</si>
  <si>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</si>
  <si>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</si>
  <si>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</si>
  <si>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</si>
  <si>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</si>
  <si>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</si>
  <si>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</si>
  <si>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</si>
  <si>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</si>
  <si>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</si>
  <si>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</si>
  <si>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</si>
  <si>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</si>
  <si>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</si>
  <si>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</si>
  <si>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</si>
  <si>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</si>
  <si>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</si>
  <si>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</si>
  <si>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</si>
  <si>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</si>
  <si>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</si>
  <si>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</si>
  <si>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</si>
  <si>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</si>
  <si>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</si>
  <si>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</si>
  <si>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</si>
  <si>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</si>
  <si>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</si>
  <si>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</si>
  <si>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</si>
  <si>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</si>
  <si>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</si>
  <si>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</si>
  <si>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</si>
  <si>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</si>
  <si>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</si>
  <si>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</si>
  <si>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</si>
  <si>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</si>
  <si>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</si>
  <si>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</si>
  <si>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</si>
  <si>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</si>
  <si>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</si>
  <si>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</si>
  <si>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</si>
  <si>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</si>
  <si>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</si>
  <si>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</si>
  <si>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</si>
  <si>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</si>
  <si>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</si>
  <si>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</si>
  <si>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</si>
  <si>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</si>
  <si>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</si>
  <si>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</si>
  <si>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</si>
  <si>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</si>
  <si>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</si>
  <si>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</si>
  <si>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</si>
  <si>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</si>
  <si>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</si>
  <si>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</si>
  <si>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</si>
  <si>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</si>
  <si>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</si>
  <si>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</si>
  <si>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</si>
  <si>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</si>
  <si>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</si>
  <si>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</si>
  <si>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</si>
  <si>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</si>
  <si>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</si>
  <si>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</si>
  <si>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</si>
  <si>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</si>
  <si>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</si>
  <si>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</si>
  <si>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</si>
  <si>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</si>
  <si>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</si>
  <si>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</si>
  <si>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</si>
  <si>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</si>
  <si>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</si>
  <si>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</si>
  <si>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</si>
  <si>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</si>
  <si>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</si>
  <si>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</si>
  <si>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</si>
  <si>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</si>
  <si>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</si>
  <si>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</si>
  <si>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</si>
  <si>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</si>
  <si>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</si>
  <si>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</si>
  <si>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</si>
  <si>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</si>
  <si>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</si>
  <si>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</si>
  <si>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</si>
  <si>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</si>
  <si>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</si>
  <si>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</si>
  <si>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</si>
  <si>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</si>
  <si>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</si>
  <si>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</si>
  <si>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</si>
  <si>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</si>
  <si>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</si>
  <si>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</si>
  <si>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</si>
  <si>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</si>
  <si>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</si>
  <si>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</si>
  <si>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</si>
  <si>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</si>
  <si>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</si>
  <si>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</si>
  <si>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</si>
  <si>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</si>
  <si>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</si>
  <si>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</si>
  <si>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</si>
  <si>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</si>
  <si>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</si>
  <si>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</si>
  <si>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</si>
  <si>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</si>
  <si>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</si>
  <si>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</si>
  <si>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</si>
  <si>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</si>
  <si>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</si>
  <si>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</si>
  <si>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</si>
  <si>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</si>
  <si>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</si>
  <si>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</si>
  <si>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</si>
  <si>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</si>
  <si>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</si>
  <si>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</si>
  <si>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</si>
  <si>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</si>
  <si>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</si>
  <si>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</si>
  <si>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</si>
  <si>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</si>
  <si>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</si>
  <si>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</si>
  <si>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</si>
  <si>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</si>
  <si>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</si>
  <si>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</si>
  <si>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</si>
  <si>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</si>
  <si>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</si>
  <si>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</si>
  <si>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</si>
  <si>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</si>
  <si>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</si>
  <si>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</si>
  <si>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</si>
  <si>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</si>
  <si>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</si>
  <si>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</si>
  <si>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</si>
  <si>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</si>
  <si>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</si>
  <si>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</si>
  <si>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</si>
  <si>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</si>
  <si>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</si>
  <si>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</si>
  <si>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</si>
  <si>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</si>
  <si>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</si>
  <si>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</si>
  <si>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</si>
  <si>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</si>
  <si>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</si>
  <si>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</si>
  <si>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</si>
  <si>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</si>
  <si>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</si>
  <si>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</si>
  <si>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</si>
  <si>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</si>
  <si>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</si>
  <si>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</si>
  <si>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</si>
  <si>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</si>
  <si>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</si>
  <si>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</si>
  <si>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</si>
  <si>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</si>
  <si>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</si>
  <si>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</si>
  <si>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</si>
  <si>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</si>
  <si>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</si>
  <si>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</si>
  <si>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</si>
  <si>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</si>
  <si>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</si>
  <si>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</si>
  <si>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</si>
  <si>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</si>
  <si>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</si>
  <si>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</si>
  <si>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</si>
  <si>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</si>
  <si>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</si>
  <si>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</si>
  <si>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</si>
  <si>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</si>
  <si>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</si>
  <si>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</si>
  <si>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</si>
  <si>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</si>
  <si>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</si>
  <si>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</si>
  <si>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</si>
  <si>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</si>
  <si>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</si>
  <si>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</si>
  <si>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</si>
  <si>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</si>
  <si>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</si>
  <si>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</si>
  <si>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</si>
  <si>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</si>
  <si>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</si>
  <si>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</si>
  <si>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</si>
  <si>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</si>
  <si>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</si>
  <si>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</si>
  <si>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</si>
  <si>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</si>
  <si>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</si>
  <si>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</si>
  <si>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</si>
  <si>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</si>
  <si>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</si>
  <si>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</si>
  <si>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</si>
  <si>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</si>
  <si>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</si>
  <si>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</si>
  <si>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</si>
  <si>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</si>
  <si>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</si>
  <si>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</si>
  <si>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</si>
  <si>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</si>
  <si>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</si>
  <si>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</si>
  <si>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</si>
  <si>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</si>
  <si>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</si>
  <si>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</si>
  <si>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</si>
  <si>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</si>
  <si>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</si>
  <si>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</si>
  <si>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</si>
  <si>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</si>
  <si>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</si>
  <si>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</si>
  <si>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</si>
  <si>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</si>
  <si>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</si>
  <si>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</si>
  <si>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</si>
  <si>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</si>
  <si>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</si>
  <si>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</si>
  <si>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</si>
  <si>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</si>
  <si>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</si>
  <si>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</si>
  <si>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</si>
  <si>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</si>
  <si>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</si>
  <si>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</si>
  <si>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</si>
  <si>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</si>
  <si>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</si>
  <si>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</si>
  <si>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</si>
  <si>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</si>
  <si>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</si>
  <si>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</si>
  <si>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</si>
  <si>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</si>
  <si>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</si>
  <si>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</si>
  <si>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</si>
  <si>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</si>
  <si>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</si>
  <si>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</si>
  <si>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</si>
  <si>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</si>
  <si>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</si>
  <si>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</si>
  <si>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</si>
  <si>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</si>
  <si>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</si>
  <si>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</si>
  <si>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</si>
  <si>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</si>
  <si>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</si>
  <si>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</si>
  <si>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</si>
  <si>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</si>
  <si>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</si>
  <si>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</si>
  <si>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</si>
  <si>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</si>
  <si>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</si>
  <si>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</si>
  <si>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</si>
  <si>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</si>
  <si>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</si>
  <si>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</si>
  <si>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</si>
  <si>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</si>
  <si>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</si>
  <si>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</si>
  <si>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</si>
  <si>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</si>
  <si>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</si>
  <si>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</si>
  <si>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</si>
  <si>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</si>
  <si>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</si>
  <si>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</si>
  <si>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</si>
  <si>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</si>
  <si>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</si>
  <si>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</si>
  <si>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</si>
  <si>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</si>
  <si>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</si>
  <si>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</si>
  <si>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</si>
  <si>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</si>
  <si>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</si>
  <si>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</si>
  <si>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</si>
  <si>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</si>
  <si>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</si>
  <si>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</si>
  <si>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</si>
  <si>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</si>
  <si>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</si>
  <si>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</si>
  <si>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</si>
  <si>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</si>
  <si>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</si>
  <si>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</si>
  <si>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</si>
  <si>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</si>
  <si>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</si>
  <si>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</si>
  <si>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</si>
  <si>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</si>
  <si>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</si>
  <si>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</si>
  <si>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</si>
  <si>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</si>
  <si>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</si>
  <si>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</si>
  <si>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</si>
  <si>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</si>
  <si>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</si>
  <si>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</si>
  <si>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</si>
  <si>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</si>
  <si>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</si>
  <si>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</si>
  <si>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</si>
  <si>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</si>
  <si>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</si>
  <si>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</si>
  <si>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</si>
  <si>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</si>
  <si>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</si>
  <si>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</si>
  <si>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</si>
  <si>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</si>
  <si>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</si>
  <si>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</si>
  <si>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</si>
  <si>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</si>
  <si>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</si>
  <si>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</si>
  <si>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</si>
  <si>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</si>
  <si>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</si>
  <si>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</si>
  <si>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</si>
  <si>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</si>
  <si>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</si>
  <si>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</si>
  <si>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</si>
  <si>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</si>
  <si>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</si>
  <si>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</si>
  <si>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</si>
  <si>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</si>
  <si>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</si>
  <si>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</si>
  <si>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</si>
  <si>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</si>
  <si>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</si>
  <si>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</si>
  <si>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</si>
  <si>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</si>
  <si>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</si>
  <si>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</si>
  <si>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</si>
  <si>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</si>
  <si>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</si>
  <si>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</si>
  <si>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</si>
  <si>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</si>
  <si>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</si>
  <si>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</si>
  <si>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</si>
  <si>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</si>
  <si>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</si>
  <si>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</si>
  <si>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</si>
  <si>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</si>
  <si>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</si>
  <si>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</si>
  <si>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</si>
  <si>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</si>
  <si>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</si>
  <si>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</si>
  <si>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</si>
  <si>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</si>
  <si>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</si>
  <si>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</si>
  <si>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</si>
  <si>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</si>
  <si>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</si>
  <si>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</si>
  <si>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</si>
  <si>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</si>
  <si>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</si>
  <si>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</si>
  <si>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</si>
  <si>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</si>
  <si>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</si>
  <si>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</si>
  <si>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</si>
  <si>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</si>
  <si>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</si>
  <si>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</si>
  <si>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</si>
  <si>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</si>
  <si>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</si>
  <si>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</si>
  <si>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</si>
  <si>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</si>
  <si>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</si>
  <si>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</si>
  <si>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</si>
  <si>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</si>
  <si>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</si>
  <si>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</si>
  <si>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</si>
  <si>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</si>
  <si>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</si>
  <si>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</si>
  <si>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</si>
  <si>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</si>
  <si>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</si>
  <si>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</si>
  <si>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</si>
  <si>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</si>
  <si>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</si>
  <si>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</si>
  <si>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</si>
  <si>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</si>
  <si>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</si>
  <si>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</si>
  <si>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</si>
  <si>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</si>
  <si>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</si>
  <si>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</si>
  <si>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</si>
  <si>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</si>
  <si>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</si>
  <si>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</si>
  <si>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</si>
  <si>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</si>
  <si>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</si>
  <si>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</si>
  <si>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</si>
  <si>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</si>
  <si>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</si>
  <si>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</si>
  <si>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</si>
  <si>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</si>
  <si>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</si>
  <si>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</si>
  <si>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</si>
  <si>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</si>
  <si>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</si>
  <si>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</si>
  <si>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</si>
  <si>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</si>
  <si>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</si>
  <si>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</si>
  <si>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</si>
  <si>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</si>
  <si>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</si>
  <si>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</si>
  <si>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</si>
  <si>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</si>
  <si>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</si>
  <si>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</si>
  <si>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</si>
  <si>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</si>
  <si>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</si>
  <si>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</si>
  <si>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</si>
  <si>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</si>
  <si>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</si>
  <si>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</si>
  <si>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</si>
  <si>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</si>
  <si>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</si>
  <si>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</si>
  <si>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</si>
  <si>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</si>
  <si>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</si>
  <si>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</si>
  <si>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</si>
  <si>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</si>
  <si>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</si>
  <si>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</si>
  <si>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</si>
  <si>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</si>
  <si>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</si>
  <si>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</si>
  <si>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</si>
  <si>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</si>
  <si>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</si>
  <si>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</si>
  <si>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</si>
  <si>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</si>
  <si>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</si>
  <si>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</si>
  <si>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</si>
  <si>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</si>
  <si>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</si>
  <si>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</si>
  <si>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</si>
  <si>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</si>
  <si>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</si>
  <si>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</si>
  <si>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</si>
  <si>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</si>
  <si>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</si>
  <si>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</si>
  <si>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</si>
  <si>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</si>
  <si>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</si>
  <si>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</si>
  <si>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</si>
  <si>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</si>
  <si>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</si>
  <si>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</si>
  <si>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</si>
  <si>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</si>
  <si>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</si>
  <si>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</si>
  <si>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</si>
  <si>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</si>
  <si>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</si>
  <si>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</si>
  <si>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</si>
  <si>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</si>
  <si>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</si>
  <si>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</si>
  <si>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</si>
  <si>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</si>
  <si>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</si>
  <si>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</si>
  <si>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</si>
  <si>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</si>
  <si>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</si>
  <si>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</si>
  <si>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</si>
  <si>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</si>
  <si>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</si>
  <si>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</si>
  <si>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</si>
  <si>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</si>
  <si>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</si>
  <si>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</si>
  <si>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</si>
  <si>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</si>
  <si>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</si>
  <si>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</si>
  <si>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</si>
  <si>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</si>
  <si>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</si>
  <si>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</si>
  <si>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</si>
  <si>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</si>
  <si>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</si>
  <si>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</si>
  <si>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</si>
  <si>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</si>
  <si>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</si>
  <si>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</si>
  <si>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</si>
  <si>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</si>
  <si>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</si>
  <si>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</si>
  <si>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</si>
  <si>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</si>
  <si>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</si>
  <si>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</si>
  <si>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</si>
  <si>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</si>
  <si>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</si>
  <si>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</si>
  <si>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</si>
  <si>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</si>
  <si>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</si>
  <si>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</si>
  <si>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</si>
  <si>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</si>
  <si>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</si>
  <si>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</si>
  <si>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</si>
  <si>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</si>
  <si>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</si>
  <si>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</si>
  <si>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</si>
  <si>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</si>
  <si>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</si>
  <si>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</si>
  <si>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</si>
  <si>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</si>
  <si>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</si>
  <si>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</si>
  <si>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</si>
  <si>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</si>
  <si>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</si>
  <si>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</si>
  <si>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</si>
  <si>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</si>
  <si>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</si>
  <si>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</si>
  <si>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</si>
  <si>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</si>
  <si>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</si>
  <si>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</si>
  <si>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</si>
  <si>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</si>
  <si>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</si>
  <si>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</si>
  <si>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</si>
  <si>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</si>
  <si>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</si>
  <si>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</si>
  <si>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</si>
  <si>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</si>
  <si>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</si>
  <si>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</si>
  <si>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</si>
  <si>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</si>
  <si>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</si>
  <si>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</si>
  <si>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</si>
  <si>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</si>
  <si>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</si>
  <si>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</si>
  <si>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</si>
  <si>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</si>
  <si>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</si>
  <si>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</si>
  <si>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</si>
  <si>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</si>
  <si>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</si>
  <si>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</si>
  <si>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</si>
  <si>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</si>
  <si>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</si>
  <si>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</si>
  <si>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</si>
  <si>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</si>
  <si>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</si>
  <si>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</si>
  <si>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</si>
  <si>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</si>
  <si>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</si>
  <si>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</si>
  <si>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</si>
  <si>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</si>
  <si>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</si>
  <si>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</si>
  <si>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</si>
  <si>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</si>
  <si>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</si>
  <si>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</si>
  <si>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</si>
  <si>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</si>
  <si>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</si>
  <si>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</si>
  <si>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</si>
  <si>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</si>
  <si>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</si>
  <si>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</si>
  <si>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</si>
  <si>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</si>
  <si>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</si>
  <si>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</si>
  <si>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</si>
  <si>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</si>
  <si>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</si>
  <si>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</si>
  <si>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</si>
  <si>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</si>
  <si>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</si>
  <si>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</si>
  <si>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</si>
  <si>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</si>
  <si>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</si>
  <si>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</si>
  <si>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</si>
  <si>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</si>
  <si>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</si>
  <si>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</si>
  <si>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</si>
  <si>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</si>
  <si>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</si>
  <si>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</si>
  <si>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</si>
  <si>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</si>
  <si>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</si>
  <si>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</si>
  <si>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</si>
  <si>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</si>
  <si>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</si>
  <si>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</si>
  <si>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</si>
  <si>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</si>
  <si>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</si>
  <si>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</si>
  <si>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</si>
  <si>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</si>
  <si>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</si>
  <si>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</si>
  <si>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</si>
  <si>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</si>
  <si>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</si>
  <si>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</si>
  <si>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</si>
  <si>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</si>
  <si>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</si>
  <si>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</si>
  <si>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</si>
  <si>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</si>
  <si>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</si>
  <si>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</si>
  <si>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</si>
  <si>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</si>
  <si>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</si>
  <si>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</si>
  <si>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</si>
  <si>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</si>
  <si>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</si>
  <si>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</si>
  <si>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</si>
  <si>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</si>
  <si>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</si>
  <si>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</si>
  <si>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</si>
  <si>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</si>
  <si>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</si>
  <si>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</si>
  <si>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</si>
  <si>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</si>
  <si>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</si>
  <si>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</si>
  <si>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</si>
  <si>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</si>
  <si>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</si>
  <si>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</si>
  <si>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</si>
  <si>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</si>
  <si>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</si>
  <si>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</si>
  <si>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</si>
  <si>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</si>
  <si>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</si>
  <si>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</si>
  <si>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</si>
  <si>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</si>
  <si>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</si>
  <si>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</si>
  <si>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</si>
  <si>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</si>
  <si>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</si>
  <si>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</si>
  <si>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</si>
  <si>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</si>
  <si>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</si>
  <si>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</si>
  <si>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</si>
  <si>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</si>
  <si>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</si>
  <si>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</si>
  <si>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</si>
  <si>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</si>
  <si>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</si>
  <si>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</si>
  <si>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</si>
  <si>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</si>
  <si>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</si>
  <si>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</si>
  <si>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</si>
  <si>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</si>
  <si>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</si>
  <si>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</si>
  <si>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</si>
  <si>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</si>
  <si>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</si>
  <si>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</si>
  <si>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</si>
  <si>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</si>
  <si>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</si>
  <si>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</si>
  <si>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</si>
  <si>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</si>
  <si>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</si>
  <si>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</si>
  <si>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</si>
  <si>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</si>
  <si>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</si>
  <si>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</si>
  <si>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</si>
  <si>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</si>
  <si>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</si>
  <si>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</si>
  <si>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</si>
  <si>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</si>
  <si>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</si>
  <si>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</si>
  <si>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</si>
  <si>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</si>
  <si>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</si>
  <si>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</si>
  <si>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</si>
  <si>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</si>
  <si>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</si>
  <si>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</si>
  <si>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</si>
  <si>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</si>
  <si>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</si>
  <si>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</si>
  <si>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</si>
  <si>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</si>
  <si>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</si>
  <si>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</si>
  <si>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</si>
  <si>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</si>
  <si>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</si>
  <si>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</si>
  <si>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</si>
  <si>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</si>
  <si>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</si>
  <si>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</si>
  <si>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</si>
  <si>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</si>
  <si>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</si>
  <si>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</si>
  <si>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</si>
  <si>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</si>
  <si>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</si>
  <si>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</si>
  <si>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</si>
  <si>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</si>
  <si>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</si>
  <si>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</si>
  <si>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</si>
  <si>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</si>
  <si>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</si>
  <si>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</si>
  <si>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</si>
  <si>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</si>
  <si>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</si>
  <si>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</si>
  <si>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</si>
  <si>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</si>
  <si>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</si>
  <si>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</si>
  <si>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</si>
  <si>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</si>
  <si>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</si>
  <si>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</si>
  <si>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</si>
  <si>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</si>
  <si>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</si>
  <si>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</si>
  <si>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</si>
  <si>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</si>
  <si>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</si>
  <si>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</si>
  <si>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</si>
  <si>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</si>
  <si>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</si>
  <si>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</si>
  <si>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</si>
  <si>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</si>
  <si>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</si>
  <si>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</si>
  <si>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</si>
  <si>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</si>
  <si>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</si>
  <si>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</si>
  <si>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</si>
  <si>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</si>
  <si>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</si>
  <si>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</si>
  <si>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</si>
  <si>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</si>
  <si>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</si>
  <si>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</si>
  <si>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</si>
  <si>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</si>
  <si>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</si>
  <si>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</si>
  <si>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</si>
  <si>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</si>
  <si>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</si>
  <si>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</si>
  <si>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</si>
  <si>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</si>
  <si>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</si>
  <si>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</si>
  <si>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</si>
  <si>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</si>
  <si>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</si>
  <si>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</si>
  <si>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</si>
  <si>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</si>
  <si>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</si>
  <si>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</si>
  <si>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</si>
  <si>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</si>
  <si>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</si>
  <si>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</si>
  <si>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</si>
  <si>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</si>
  <si>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</si>
  <si>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</si>
  <si>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</si>
  <si>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</si>
  <si>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</si>
  <si>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</si>
  <si>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</si>
  <si>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</si>
  <si>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</si>
  <si>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</si>
  <si>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</si>
  <si>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</si>
  <si>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</si>
  <si>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</si>
  <si>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</si>
  <si>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</si>
  <si>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</si>
  <si>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</si>
  <si>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</si>
  <si>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</si>
  <si>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</si>
  <si>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</si>
  <si>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</si>
  <si>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</si>
  <si>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</si>
  <si>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</si>
  <si>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</si>
  <si>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</si>
  <si>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</si>
  <si>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</si>
  <si>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</si>
  <si>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</si>
  <si>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</si>
  <si>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</si>
  <si>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</si>
  <si>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</si>
  <si>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</si>
  <si>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</si>
  <si>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</si>
  <si>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</si>
  <si>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</si>
  <si>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</si>
  <si>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</si>
  <si>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</si>
  <si>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</si>
  <si>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</si>
  <si>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</si>
  <si>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</si>
  <si>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</si>
  <si>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</si>
  <si>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</si>
  <si>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</si>
  <si>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</si>
  <si>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</si>
  <si>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</si>
  <si>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</si>
  <si>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</si>
  <si>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</si>
  <si>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</si>
  <si>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</si>
  <si>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</si>
  <si>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</si>
  <si>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</si>
  <si>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</si>
  <si>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</si>
  <si>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</si>
  <si>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</si>
  <si>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</si>
  <si>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</si>
  <si>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</si>
  <si>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</si>
  <si>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</si>
  <si>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</si>
  <si>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</si>
  <si>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</si>
  <si>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</si>
  <si>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</si>
  <si>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</si>
  <si>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</si>
  <si>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</si>
  <si>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</si>
  <si>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</si>
  <si>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</si>
  <si>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</si>
  <si>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</si>
  <si>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</si>
  <si>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</si>
  <si>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</si>
  <si>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</si>
  <si>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</si>
  <si>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</si>
  <si>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</si>
  <si>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</si>
  <si>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</si>
  <si>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</si>
  <si>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</si>
  <si>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</si>
  <si>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</si>
  <si>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</si>
  <si>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</si>
  <si>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</si>
  <si>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</si>
  <si>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</si>
  <si>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</si>
  <si>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</si>
  <si>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</si>
  <si>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</si>
  <si>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</si>
  <si>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</si>
  <si>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</si>
  <si>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</si>
  <si>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</si>
  <si>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</si>
  <si>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</si>
  <si>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</si>
  <si>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</si>
  <si>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</si>
  <si>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</si>
  <si>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</si>
  <si>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</si>
  <si>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</si>
  <si>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</si>
  <si>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</si>
  <si>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</si>
  <si>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</si>
  <si>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</si>
  <si>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</si>
  <si>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</si>
  <si>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</si>
  <si>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</si>
  <si>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</si>
  <si>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</si>
  <si>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</si>
  <si>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</si>
  <si>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</si>
  <si>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</si>
  <si>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</si>
  <si>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</si>
  <si>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</si>
  <si>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</si>
  <si>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</si>
  <si>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</si>
  <si>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</si>
  <si>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</si>
  <si>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</si>
  <si>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</si>
  <si>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</si>
  <si>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</si>
  <si>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</si>
  <si>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</si>
  <si>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</si>
  <si>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</si>
  <si>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</si>
  <si>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</si>
  <si>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</si>
  <si>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</si>
  <si>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</si>
  <si>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</si>
  <si>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</si>
  <si>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</si>
  <si>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</si>
  <si>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</si>
  <si>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</si>
  <si>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</si>
  <si>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</si>
  <si>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</si>
  <si>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</si>
  <si>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</si>
  <si>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</si>
  <si>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</si>
  <si>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</si>
  <si>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</si>
  <si>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</si>
  <si>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</si>
  <si>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</si>
  <si>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</si>
  <si>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</si>
  <si>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</si>
  <si>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</si>
  <si>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</si>
  <si>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</si>
  <si>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</si>
  <si>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</si>
  <si>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</si>
  <si>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</si>
  <si>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</si>
  <si>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</si>
  <si>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</si>
  <si>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</si>
  <si>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</si>
  <si>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</si>
  <si>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</si>
  <si>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</si>
  <si>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</si>
  <si>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</si>
  <si>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</si>
  <si>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</si>
  <si>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</si>
  <si>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</si>
  <si>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</si>
  <si>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</si>
  <si>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</si>
  <si>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</si>
  <si>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</si>
  <si>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</si>
  <si>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</si>
  <si>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</si>
  <si>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</si>
  <si>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</si>
  <si>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</si>
  <si>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</si>
  <si>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</si>
  <si>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</si>
  <si>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</si>
  <si>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</si>
  <si>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</si>
  <si>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</si>
  <si>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</si>
  <si>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</si>
  <si>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</si>
  <si>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</si>
  <si>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</si>
  <si>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</si>
  <si>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</si>
  <si>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</si>
  <si>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</si>
  <si>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</si>
  <si>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</si>
  <si>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</si>
  <si>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</si>
  <si>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</si>
  <si>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</si>
  <si>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</si>
  <si>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</si>
  <si>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</si>
  <si>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</si>
  <si>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</si>
  <si>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</si>
  <si>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</si>
  <si>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</si>
  <si>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</si>
  <si>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</si>
  <si>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</si>
  <si>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</si>
  <si>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</si>
  <si>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</si>
  <si>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</si>
  <si>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</si>
  <si>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</si>
  <si>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</si>
  <si>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</si>
  <si>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</si>
  <si>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</si>
  <si>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</si>
  <si>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</si>
  <si>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</si>
  <si>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</si>
  <si>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</si>
  <si>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</si>
  <si>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</si>
  <si>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</si>
  <si>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</si>
  <si>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</si>
  <si>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</si>
  <si>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</si>
  <si>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</si>
  <si>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</si>
  <si>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</si>
  <si>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</si>
  <si>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</si>
  <si>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</si>
  <si>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</si>
  <si>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</si>
  <si>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</si>
  <si>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</si>
  <si>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</si>
  <si>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</si>
  <si>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</si>
  <si>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</si>
  <si>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</si>
  <si>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</si>
  <si>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</si>
  <si>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</si>
  <si>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</si>
  <si>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</si>
  <si>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</si>
  <si>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</si>
  <si>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</si>
  <si>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</si>
  <si>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</si>
  <si>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</si>
  <si>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</si>
  <si>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</si>
  <si>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</si>
  <si>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</si>
  <si>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</si>
  <si>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</si>
  <si>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</si>
  <si>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</si>
  <si>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</si>
  <si>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</si>
  <si>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</si>
  <si>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</si>
  <si>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</si>
  <si>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</si>
  <si>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</si>
  <si>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</si>
  <si>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</si>
  <si>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</si>
  <si>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</si>
  <si>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</si>
  <si>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</si>
  <si>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</si>
  <si>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</si>
  <si>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</si>
  <si>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</si>
  <si>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</si>
  <si>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</si>
  <si>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</si>
  <si>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</si>
  <si>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</si>
  <si>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</si>
  <si>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</si>
  <si>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</si>
  <si>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</si>
  <si>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</si>
  <si>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</si>
  <si>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</si>
  <si>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</si>
  <si>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</si>
  <si>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</si>
  <si>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</si>
  <si>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</si>
  <si>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</si>
  <si>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</si>
  <si>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</si>
  <si>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</si>
  <si>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</si>
  <si>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</si>
  <si>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</si>
  <si>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</si>
  <si>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</si>
  <si>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</si>
  <si>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</si>
  <si>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</si>
  <si>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</si>
  <si>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</si>
  <si>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</si>
  <si>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</si>
  <si>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</si>
  <si>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</si>
  <si>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</si>
  <si>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</si>
  <si>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</si>
  <si>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</si>
  <si>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</si>
  <si>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</si>
  <si>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</si>
  <si>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</si>
  <si>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</si>
  <si>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</si>
  <si>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</si>
  <si>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</si>
  <si>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</si>
  <si>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</si>
  <si>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</si>
  <si>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</si>
  <si>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</si>
  <si>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</si>
  <si>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</si>
  <si>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</si>
  <si>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</si>
  <si>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</si>
  <si>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</si>
  <si>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</si>
  <si>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</si>
  <si>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</si>
  <si>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</si>
  <si>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</si>
  <si>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</si>
  <si>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</si>
  <si>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</si>
  <si>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</si>
  <si>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</si>
  <si>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</si>
  <si>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</si>
  <si>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</si>
  <si>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</si>
  <si>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</si>
  <si>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</si>
  <si>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</si>
  <si>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</si>
  <si>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</si>
  <si>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</si>
  <si>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</si>
  <si>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</si>
  <si>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</si>
  <si>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</si>
  <si>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</si>
  <si>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</si>
  <si>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</si>
  <si>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</si>
  <si>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</si>
  <si>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</si>
  <si>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</si>
  <si>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</si>
  <si>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</si>
  <si>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</si>
  <si>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</si>
  <si>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</si>
  <si>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</si>
  <si>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</si>
  <si>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</si>
  <si>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</si>
  <si>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</si>
  <si>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</si>
  <si>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</si>
  <si>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</si>
  <si>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</si>
  <si>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</si>
  <si>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</si>
  <si>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</si>
  <si>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</si>
  <si>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</si>
  <si>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</si>
  <si>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</si>
  <si>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</si>
  <si>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</si>
  <si>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</si>
  <si>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</si>
  <si>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</si>
  <si>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</si>
  <si>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</si>
  <si>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</si>
  <si>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</si>
  <si>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</si>
  <si>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</si>
  <si>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</si>
  <si>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</si>
  <si>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</si>
  <si>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</si>
  <si>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</si>
  <si>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</si>
  <si>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</si>
  <si>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</si>
  <si>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</si>
  <si>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</si>
  <si>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</si>
  <si>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</si>
  <si>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</si>
  <si>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</si>
  <si>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</si>
  <si>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</si>
  <si>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</si>
  <si>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</si>
  <si>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</si>
  <si>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</si>
  <si>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</si>
  <si>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</si>
  <si>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</si>
  <si>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</si>
  <si>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</si>
  <si>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</si>
  <si>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</si>
  <si>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</si>
  <si>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</si>
  <si>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</si>
  <si>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</si>
  <si>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</si>
  <si>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</si>
  <si>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</si>
  <si>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</si>
  <si>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</si>
  <si>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</si>
  <si>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</si>
  <si>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</si>
  <si>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</si>
  <si>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</si>
  <si>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</si>
  <si>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</si>
  <si>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</si>
  <si>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</si>
  <si>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</si>
  <si>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</si>
  <si>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</si>
  <si>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</si>
  <si>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</si>
  <si>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</si>
  <si>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</si>
  <si>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</si>
  <si>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</si>
  <si>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</si>
  <si>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</si>
  <si>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</si>
  <si>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</si>
  <si>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</si>
  <si>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</si>
  <si>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</si>
  <si>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</si>
  <si>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</si>
  <si>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</si>
  <si>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</si>
  <si>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</si>
  <si>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</si>
  <si>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</si>
  <si>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</si>
  <si>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</si>
  <si>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</si>
  <si>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</si>
  <si>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</si>
  <si>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</si>
  <si>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</si>
  <si>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</si>
  <si>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</si>
  <si>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</si>
  <si>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</si>
  <si>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</si>
  <si>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</si>
  <si>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</si>
  <si>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</si>
  <si>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</si>
  <si>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</si>
  <si>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</si>
  <si>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</si>
  <si>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</si>
  <si>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</si>
  <si>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</si>
  <si>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</si>
  <si>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</si>
  <si>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</si>
  <si>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</si>
  <si>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</si>
  <si>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</si>
  <si>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</si>
  <si>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</si>
  <si>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</si>
  <si>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</si>
  <si>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</si>
  <si>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</si>
  <si>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</si>
  <si>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</si>
  <si>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</si>
  <si>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</si>
  <si>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</si>
  <si>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</si>
  <si>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</si>
  <si>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</si>
  <si>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</si>
  <si>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</si>
  <si>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</si>
  <si>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</si>
  <si>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</si>
  <si>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</si>
  <si>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</si>
  <si>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</si>
  <si>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</si>
  <si>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</si>
  <si>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</si>
  <si>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</si>
  <si>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</si>
  <si>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</si>
  <si>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</si>
  <si>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</si>
  <si>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</si>
  <si>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</si>
  <si>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</si>
  <si>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</si>
  <si>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</si>
  <si>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</si>
  <si>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</si>
  <si>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</si>
  <si>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</si>
  <si>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</si>
  <si>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</si>
  <si>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</si>
  <si>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</si>
  <si>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</si>
  <si>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</si>
  <si>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</si>
  <si>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</si>
  <si>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</si>
  <si>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</si>
  <si>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</si>
  <si>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</si>
  <si>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</si>
  <si>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</si>
  <si>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</si>
  <si>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</si>
  <si>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</si>
  <si>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</si>
  <si>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</si>
  <si>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</si>
  <si>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</si>
  <si>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</si>
  <si>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</si>
  <si>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</si>
  <si>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</si>
  <si>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</si>
  <si>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</si>
  <si>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</si>
  <si>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</si>
  <si>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</si>
  <si>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</si>
  <si>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</si>
  <si>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</si>
  <si>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</si>
  <si>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</si>
  <si>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</si>
  <si>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</si>
  <si>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</si>
  <si>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</si>
  <si>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</si>
  <si>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</si>
  <si>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</si>
  <si>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</si>
  <si>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</si>
  <si>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</si>
  <si>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</si>
  <si>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</si>
  <si>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</si>
  <si>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</si>
  <si>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</si>
  <si>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</si>
  <si>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</si>
  <si>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</si>
  <si>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</si>
  <si>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</si>
  <si>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</si>
  <si>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</si>
  <si>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</si>
  <si>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</si>
  <si>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</si>
  <si>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</si>
  <si>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</si>
  <si>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</si>
  <si>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</si>
  <si>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</si>
  <si>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</si>
  <si>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</si>
  <si>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</si>
  <si>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</si>
  <si>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</si>
  <si>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</si>
  <si>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</si>
  <si>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</si>
  <si>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</si>
  <si>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</si>
  <si>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</si>
  <si>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</si>
  <si>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</si>
  <si>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</si>
  <si>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</si>
  <si>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</si>
  <si>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</si>
  <si>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</si>
  <si>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</si>
  <si>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</si>
  <si>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</si>
  <si>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</si>
  <si>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</si>
  <si>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</si>
  <si>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</si>
  <si>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</si>
  <si>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</si>
  <si>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</si>
  <si>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</si>
  <si>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</si>
  <si>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</si>
  <si>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</si>
  <si>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</si>
  <si>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</si>
  <si>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</si>
  <si>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</si>
  <si>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</si>
  <si>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</si>
  <si>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</si>
  <si>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</si>
  <si>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</si>
  <si>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</si>
  <si>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</si>
  <si>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</si>
  <si>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</si>
  <si>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</si>
  <si>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</si>
  <si>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</si>
  <si>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</si>
  <si>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</si>
  <si>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</si>
  <si>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</si>
  <si>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</si>
  <si>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</si>
  <si>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</si>
  <si>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</si>
  <si>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</si>
  <si>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</si>
  <si>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</si>
  <si>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</si>
  <si>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</si>
  <si>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</si>
  <si>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</si>
  <si>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</si>
  <si>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</si>
  <si>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</si>
  <si>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</si>
  <si>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</si>
  <si>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</si>
  <si>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</si>
  <si>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</si>
  <si>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</si>
  <si>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</si>
  <si>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</si>
  <si>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</si>
  <si>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</si>
  <si>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</si>
  <si>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</si>
  <si>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</si>
  <si>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</si>
  <si>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</si>
  <si>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</si>
  <si>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</si>
  <si>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</si>
  <si>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</si>
  <si>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</si>
  <si>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</si>
  <si>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</si>
  <si>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</si>
  <si>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</si>
  <si>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</si>
  <si>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</si>
  <si>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</si>
  <si>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</si>
  <si>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</si>
  <si>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</si>
  <si>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</si>
  <si>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</si>
  <si>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</si>
  <si>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</si>
  <si>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</si>
  <si>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</si>
  <si>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</si>
  <si>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</si>
  <si>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</si>
  <si>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</si>
  <si>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</si>
  <si>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</si>
  <si>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</si>
  <si>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</si>
  <si>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</si>
  <si>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</si>
  <si>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</si>
  <si>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</si>
  <si>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</si>
  <si>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</si>
  <si>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</si>
  <si>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</si>
  <si>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</si>
  <si>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</si>
  <si>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</si>
  <si>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</si>
  <si>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</si>
  <si>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</si>
  <si>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</si>
  <si>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</si>
  <si>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</si>
  <si>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</si>
  <si>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</si>
  <si>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</si>
  <si>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</si>
  <si>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</si>
  <si>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</si>
  <si>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</si>
  <si>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</si>
  <si>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</si>
  <si>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</si>
  <si>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</si>
  <si>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</si>
  <si>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</si>
  <si>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</si>
  <si>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</si>
  <si>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</si>
  <si>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</si>
  <si>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</si>
  <si>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</si>
  <si>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</si>
  <si>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</si>
  <si>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</si>
  <si>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</si>
  <si>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</si>
  <si>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</si>
  <si>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</si>
  <si>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</si>
  <si>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</si>
  <si>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</si>
  <si>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</si>
  <si>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</si>
  <si>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</si>
  <si>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</si>
  <si>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</si>
  <si>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</si>
  <si>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</si>
  <si>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</si>
  <si>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</si>
  <si>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</si>
  <si>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</si>
  <si>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</si>
  <si>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</si>
  <si>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</si>
  <si>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</si>
  <si>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</si>
  <si>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</si>
  <si>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</si>
  <si>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</si>
  <si>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</si>
  <si>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</si>
  <si>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</si>
  <si>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</si>
  <si>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</si>
  <si>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</si>
  <si>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</si>
  <si>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</si>
  <si>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</si>
  <si>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</si>
  <si>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</si>
  <si>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</si>
  <si>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</si>
  <si>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</si>
  <si>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</si>
  <si>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</si>
  <si>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</si>
  <si>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</si>
  <si>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</si>
  <si>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</si>
  <si>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</si>
  <si>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</si>
  <si>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</si>
  <si>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</si>
  <si>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</si>
  <si>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</si>
  <si>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</si>
  <si>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</si>
  <si>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</si>
  <si>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</si>
  <si>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</si>
  <si>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</si>
  <si>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</si>
  <si>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</si>
  <si>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</si>
  <si>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</si>
  <si>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</si>
  <si>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</si>
  <si>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</si>
  <si>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</si>
  <si>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</si>
  <si>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</si>
  <si>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</si>
  <si>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</si>
  <si>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</si>
  <si>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</si>
  <si>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</si>
  <si>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</si>
  <si>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</si>
  <si>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</si>
  <si>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</si>
  <si>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</si>
  <si>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</si>
  <si>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</si>
  <si>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</si>
  <si>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</si>
  <si>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</si>
  <si>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</si>
  <si>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</si>
  <si>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</si>
  <si>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</si>
  <si>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</si>
  <si>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</si>
  <si>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</si>
  <si>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</si>
  <si>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</si>
  <si>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</si>
  <si>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</si>
  <si>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</si>
  <si>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</si>
  <si>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</si>
  <si>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</si>
  <si>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</si>
  <si>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</si>
  <si>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</si>
  <si>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</si>
  <si>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</si>
  <si>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</si>
  <si>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</si>
  <si>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</si>
  <si>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</si>
  <si>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</si>
  <si>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</si>
  <si>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</si>
  <si>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</si>
  <si>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</si>
  <si>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</si>
  <si>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</si>
  <si>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</si>
  <si>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</si>
  <si>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</si>
  <si>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</si>
  <si>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</si>
  <si>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</si>
  <si>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</si>
  <si>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</si>
  <si>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</si>
  <si>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</si>
  <si>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</si>
  <si>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</si>
  <si>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</si>
  <si>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</si>
  <si>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</si>
  <si>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</si>
  <si>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</si>
  <si>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</si>
  <si>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</si>
  <si>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</si>
  <si>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</si>
  <si>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</si>
  <si>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</si>
  <si>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</si>
  <si>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</si>
  <si>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</si>
  <si>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</si>
  <si>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</si>
  <si>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</si>
  <si>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</si>
  <si>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</si>
  <si>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</si>
  <si>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</si>
  <si>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</si>
  <si>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</si>
  <si>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</si>
  <si>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</si>
  <si>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</si>
  <si>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</si>
  <si>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</si>
  <si>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</si>
  <si>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</si>
  <si>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</si>
  <si>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</si>
  <si>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</si>
  <si>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</si>
  <si>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</si>
  <si>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</si>
  <si>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</si>
  <si>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</si>
  <si>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</si>
  <si>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</si>
  <si>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</si>
  <si>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</si>
  <si>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</si>
  <si>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</si>
  <si>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</si>
  <si>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</si>
  <si>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</si>
  <si>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</si>
  <si>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</si>
  <si>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</si>
  <si>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</si>
  <si>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</si>
  <si>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</si>
  <si>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</si>
  <si>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</si>
  <si>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</si>
  <si>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</si>
  <si>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</si>
  <si>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</si>
  <si>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</si>
  <si>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</si>
  <si>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</si>
  <si>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</si>
  <si>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</si>
  <si>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</si>
  <si>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</si>
  <si>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</si>
  <si>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</si>
  <si>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</si>
  <si>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</si>
  <si>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</si>
  <si>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</si>
  <si>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</si>
  <si>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</si>
  <si>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</si>
  <si>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</si>
  <si>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</si>
  <si>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</si>
  <si>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</si>
  <si>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</si>
  <si>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</si>
  <si>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</si>
  <si>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</si>
  <si>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</si>
  <si>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</si>
  <si>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</si>
  <si>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</si>
  <si>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</si>
  <si>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</si>
  <si>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</si>
  <si>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</si>
  <si>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</si>
  <si>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</si>
  <si>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</si>
  <si>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</si>
  <si>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</si>
  <si>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</si>
  <si>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</si>
  <si>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</si>
  <si>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</si>
  <si>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</si>
  <si>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</si>
  <si>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</si>
  <si>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</si>
  <si>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</si>
  <si>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</si>
  <si>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</si>
  <si>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</si>
  <si>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</si>
  <si>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</si>
  <si>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</si>
  <si>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</si>
  <si>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</si>
  <si>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</si>
  <si>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</si>
  <si>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</si>
  <si>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</si>
  <si>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</si>
  <si>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</si>
  <si>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</si>
  <si>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</si>
  <si>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</si>
  <si>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</si>
  <si>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</si>
  <si>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</si>
  <si>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</si>
  <si>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</si>
  <si>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</si>
  <si>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</si>
  <si>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</si>
  <si>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</si>
  <si>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</si>
  <si>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</si>
  <si>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</si>
  <si>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</si>
  <si>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</si>
  <si>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</si>
  <si>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</si>
  <si>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</si>
  <si>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</si>
  <si>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</si>
  <si>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</si>
  <si>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</si>
  <si>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</si>
  <si>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</si>
  <si>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</si>
  <si>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</si>
  <si>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</si>
  <si>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</si>
  <si>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</si>
  <si>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</si>
  <si>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</si>
  <si>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</si>
  <si>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</si>
  <si>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</si>
  <si>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</si>
  <si>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</si>
  <si>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</si>
  <si>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</si>
  <si>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</si>
  <si>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</si>
  <si>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</si>
  <si>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</si>
  <si>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</si>
  <si>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</si>
  <si>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</si>
  <si>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</si>
  <si>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</si>
  <si>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</si>
  <si>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</si>
  <si>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</si>
  <si>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</si>
  <si>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</si>
  <si>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</si>
  <si>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</si>
  <si>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</si>
  <si>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</si>
  <si>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</si>
  <si>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</si>
  <si>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</si>
  <si>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</si>
  <si>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</si>
  <si>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</si>
  <si>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</si>
  <si>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</si>
  <si>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</si>
  <si>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</si>
  <si>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</si>
  <si>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</si>
  <si>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</si>
  <si>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</si>
  <si>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</si>
  <si>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</si>
  <si>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</si>
  <si>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</si>
  <si>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</si>
  <si>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</si>
  <si>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</si>
  <si>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</si>
  <si>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</si>
  <si>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</si>
  <si>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</si>
  <si>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</si>
  <si>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</si>
  <si>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</si>
  <si>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</si>
  <si>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</si>
  <si>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</si>
  <si>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</si>
  <si>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</si>
  <si>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</si>
  <si>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</si>
  <si>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</si>
  <si>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</si>
  <si>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</si>
  <si>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</si>
  <si>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</si>
  <si>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</si>
  <si>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</si>
  <si>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</si>
  <si>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</si>
  <si>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</si>
  <si>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</si>
  <si>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</si>
  <si>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</si>
  <si>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</si>
  <si>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</si>
  <si>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</si>
  <si>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</si>
  <si>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</si>
  <si>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</si>
  <si>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</si>
  <si>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</si>
  <si>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</si>
  <si>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</si>
  <si>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</si>
  <si>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</si>
  <si>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</si>
  <si>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</si>
  <si>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</si>
  <si>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</si>
  <si>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</si>
  <si>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</si>
  <si>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</si>
  <si>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</si>
  <si>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</si>
  <si>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</si>
  <si>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</si>
  <si>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</si>
  <si>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</si>
  <si>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</si>
  <si>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</si>
  <si>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</si>
  <si>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</si>
  <si>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</si>
  <si>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</si>
  <si>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</si>
  <si>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</si>
  <si>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</si>
  <si>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</si>
  <si>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</si>
  <si>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</si>
  <si>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</si>
  <si>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</si>
  <si>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</si>
  <si>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</si>
  <si>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</si>
  <si>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</si>
  <si>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</si>
  <si>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</si>
  <si>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</si>
  <si>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</si>
  <si>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</si>
  <si>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</si>
  <si>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</si>
  <si>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</si>
  <si>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</si>
  <si>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</si>
  <si>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</si>
  <si>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</si>
  <si>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</si>
  <si>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</si>
  <si>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</si>
  <si>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</si>
  <si>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</si>
  <si>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</si>
  <si>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</si>
  <si>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</si>
  <si>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</si>
  <si>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</si>
  <si>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</si>
  <si>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</si>
  <si>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</si>
  <si>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</si>
  <si>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</si>
  <si>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</si>
  <si>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</si>
  <si>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</si>
  <si>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</si>
  <si>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</si>
  <si>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</si>
  <si>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</si>
  <si>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</si>
  <si>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</si>
  <si>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</si>
  <si>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</si>
  <si>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</si>
  <si>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</si>
  <si>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</si>
  <si>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</si>
  <si>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</si>
  <si>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</si>
  <si>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</si>
  <si>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</si>
  <si>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</si>
  <si>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</si>
  <si>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</si>
  <si>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</si>
  <si>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</si>
  <si>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</si>
  <si>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</si>
  <si>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</si>
  <si>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</si>
  <si>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</si>
  <si>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</si>
  <si>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</si>
  <si>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</si>
  <si>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</si>
  <si>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</si>
  <si>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</si>
  <si>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</si>
  <si>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</si>
  <si>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</si>
  <si>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</si>
  <si>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</si>
  <si>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</si>
  <si>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</si>
  <si>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</si>
  <si>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</si>
  <si>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</si>
  <si>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</si>
  <si>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</si>
  <si>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</si>
  <si>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</si>
  <si>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</si>
  <si>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</si>
  <si>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</si>
  <si>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</si>
  <si>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</si>
  <si>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</si>
  <si>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</si>
  <si>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</si>
  <si>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</si>
  <si>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</si>
  <si>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</si>
  <si>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</si>
  <si>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</si>
  <si>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</si>
  <si>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</si>
  <si>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</si>
  <si>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</si>
  <si>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</si>
  <si>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</si>
  <si>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</si>
  <si>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</si>
  <si>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</si>
  <si>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</si>
  <si>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</si>
  <si>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</si>
  <si>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</si>
  <si>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</si>
  <si>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</si>
  <si>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</si>
  <si>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</si>
  <si>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</si>
  <si>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</si>
  <si>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</si>
  <si>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</si>
  <si>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</si>
  <si>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</si>
  <si>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</si>
  <si>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</si>
  <si>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</si>
  <si>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</si>
  <si>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</si>
  <si>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</si>
  <si>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</si>
  <si>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</si>
  <si>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</si>
  <si>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</si>
  <si>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</si>
  <si>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</si>
  <si>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</si>
  <si>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</si>
  <si>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</si>
  <si>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</si>
  <si>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</si>
  <si>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</si>
  <si>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</si>
  <si>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</si>
  <si>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</si>
  <si>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</si>
  <si>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</si>
  <si>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</si>
  <si>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</si>
  <si>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</si>
  <si>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</si>
  <si>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</si>
  <si>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</si>
  <si>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</si>
  <si>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</si>
  <si>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</si>
  <si>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</si>
  <si>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</si>
  <si>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</si>
  <si>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</si>
  <si>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</si>
  <si>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</si>
  <si>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</si>
  <si>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</si>
  <si>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</si>
  <si>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</si>
  <si>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</si>
  <si>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</si>
  <si>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</si>
  <si>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</si>
  <si>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</si>
  <si>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</si>
  <si>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</si>
  <si>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</si>
  <si>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</si>
  <si>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</si>
  <si>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</si>
  <si>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</si>
  <si>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</si>
  <si>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</si>
  <si>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</si>
  <si>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</si>
  <si>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</si>
  <si>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</si>
  <si>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</si>
  <si>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</si>
  <si>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</si>
  <si>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</si>
  <si>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</si>
  <si>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</si>
  <si>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</si>
  <si>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</si>
  <si>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</si>
  <si>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</si>
  <si>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</si>
  <si>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</si>
  <si>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</si>
  <si>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</si>
  <si>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</si>
  <si>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</si>
  <si>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</si>
  <si>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</si>
  <si>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</si>
  <si>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</si>
  <si>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</si>
  <si>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</si>
  <si>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</si>
  <si>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</si>
  <si>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</si>
  <si>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</si>
  <si>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</si>
  <si>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</si>
  <si>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</si>
  <si>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</si>
  <si>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</si>
  <si>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</si>
  <si>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</si>
  <si>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</si>
  <si>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</si>
  <si>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</si>
  <si>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</si>
  <si>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</si>
  <si>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</si>
  <si>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</si>
  <si>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</si>
  <si>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</si>
  <si>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</si>
  <si>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</si>
  <si>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</si>
  <si>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</si>
  <si>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</si>
  <si>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</si>
  <si>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</si>
  <si>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</si>
  <si>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</si>
  <si>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</si>
  <si>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</si>
  <si>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</si>
  <si>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</si>
  <si>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</si>
  <si>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</si>
  <si>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</si>
  <si>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</si>
  <si>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</si>
  <si>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</si>
  <si>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</si>
  <si>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</si>
  <si>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</si>
  <si>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</si>
  <si>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</si>
  <si>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</si>
  <si>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</si>
  <si>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</si>
  <si>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</si>
  <si>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</si>
  <si>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</si>
  <si>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</si>
  <si>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</si>
  <si>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</si>
  <si>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</si>
  <si>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</si>
  <si>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</si>
  <si>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</si>
  <si>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</si>
  <si>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</si>
  <si>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</si>
  <si>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</si>
  <si>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</si>
  <si>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</si>
  <si>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</si>
  <si>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</si>
  <si>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</si>
  <si>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</si>
  <si>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</si>
  <si>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</si>
  <si>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</si>
  <si>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</si>
  <si>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</si>
  <si>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</si>
  <si>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</si>
  <si>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</si>
  <si>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</si>
  <si>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</si>
  <si>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</si>
  <si>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</si>
  <si>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</si>
  <si>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</si>
  <si>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</si>
  <si>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</si>
  <si>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</si>
  <si>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</si>
  <si>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</si>
  <si>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</si>
  <si>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</si>
  <si>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</si>
  <si>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</si>
  <si>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</si>
  <si>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</si>
  <si>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</si>
  <si>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</si>
  <si>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</si>
  <si>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</si>
  <si>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</si>
  <si>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</si>
  <si>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</si>
  <si>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</si>
  <si>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</si>
  <si>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</si>
  <si>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</si>
  <si>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</si>
  <si>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</si>
  <si>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</si>
  <si>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</si>
  <si>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</si>
  <si>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</si>
  <si>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</si>
  <si>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</si>
  <si>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</si>
  <si>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</si>
  <si>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</si>
  <si>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</si>
  <si>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</si>
  <si>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</si>
  <si>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</si>
  <si>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</si>
  <si>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</si>
  <si>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</si>
  <si>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</si>
  <si>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</si>
  <si>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</si>
  <si>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</si>
  <si>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</si>
  <si>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</si>
  <si>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</si>
  <si>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</si>
  <si>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</si>
  <si>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</si>
  <si>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</si>
  <si>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</si>
  <si>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</si>
  <si>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</si>
  <si>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</si>
  <si>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</si>
  <si>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</si>
  <si>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</si>
  <si>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</si>
  <si>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</si>
  <si>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</si>
  <si>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</si>
  <si>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</si>
  <si>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</si>
  <si>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</si>
  <si>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</si>
  <si>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</si>
  <si>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</si>
  <si>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</si>
  <si>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</si>
  <si>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</si>
  <si>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</si>
  <si>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</si>
  <si>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</si>
  <si>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</si>
  <si>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</si>
  <si>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</si>
  <si>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</si>
  <si>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</si>
  <si>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</si>
  <si>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</si>
  <si>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</si>
  <si>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</si>
  <si>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</si>
  <si>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</si>
  <si>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</si>
  <si>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</si>
  <si>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</si>
  <si>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</si>
  <si>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</si>
  <si>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</si>
  <si>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</si>
  <si>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</si>
  <si>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</si>
  <si>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</si>
  <si>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</si>
  <si>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</si>
  <si>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</si>
  <si>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</si>
  <si>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</si>
  <si>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</si>
  <si>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</si>
  <si>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</si>
  <si>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</si>
  <si>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</si>
  <si>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</si>
  <si>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</si>
  <si>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</si>
  <si>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</si>
  <si>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</si>
  <si>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</si>
  <si>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</si>
  <si>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</si>
  <si>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</si>
  <si>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</si>
  <si>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</si>
  <si>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</si>
  <si>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</si>
  <si>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</si>
  <si>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</si>
  <si>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</si>
  <si>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</si>
  <si>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</si>
  <si>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</si>
  <si>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</si>
  <si>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</si>
  <si>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</si>
  <si>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</si>
  <si>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</si>
  <si>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</si>
  <si>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</si>
  <si>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</si>
  <si>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</si>
  <si>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</si>
  <si>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</si>
  <si>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</si>
  <si>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</si>
  <si>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</si>
  <si>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</si>
  <si>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</si>
  <si>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</si>
  <si>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</si>
  <si>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</si>
  <si>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</si>
  <si>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</si>
  <si>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</si>
  <si>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</si>
  <si>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</si>
  <si>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</si>
  <si>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</si>
  <si>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</si>
  <si>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</si>
  <si>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</si>
  <si>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</si>
  <si>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</si>
  <si>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</si>
  <si>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</si>
  <si>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</si>
  <si>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</si>
  <si>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</si>
  <si>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</si>
  <si>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</si>
  <si>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</si>
  <si>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</si>
  <si>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</si>
  <si>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</si>
  <si>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</si>
  <si>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</si>
  <si>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</si>
  <si>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</si>
  <si>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</si>
  <si>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</si>
  <si>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</si>
  <si>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</si>
  <si>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</si>
  <si>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</si>
  <si>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</si>
  <si>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</si>
  <si>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</si>
  <si>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</si>
  <si>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</si>
  <si>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</si>
  <si>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</si>
  <si>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</si>
  <si>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</si>
  <si>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</si>
  <si>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</si>
  <si>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</si>
  <si>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</si>
  <si>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</si>
  <si>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</si>
  <si>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</si>
  <si>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</si>
  <si>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</si>
  <si>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</si>
  <si>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</si>
  <si>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</si>
  <si>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</si>
  <si>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</si>
  <si>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</si>
  <si>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</si>
  <si>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</si>
  <si>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</si>
  <si>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</si>
  <si>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</si>
  <si>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</si>
  <si>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</si>
  <si>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</si>
  <si>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</si>
  <si>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</si>
  <si>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</si>
  <si>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</si>
  <si>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</si>
  <si>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</si>
  <si>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</si>
  <si>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</si>
  <si>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</si>
  <si>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</si>
  <si>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</si>
  <si>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</si>
  <si>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</si>
  <si>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</si>
  <si>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</si>
  <si>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</si>
  <si>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</si>
  <si>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</si>
  <si>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</si>
  <si>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</si>
  <si>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</si>
  <si>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</si>
  <si>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</si>
  <si>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</si>
  <si>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</si>
  <si>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</si>
  <si>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</si>
  <si>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</si>
  <si>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</si>
  <si>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</si>
  <si>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</si>
  <si>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</si>
  <si>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</si>
  <si>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</si>
  <si>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</si>
  <si>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</si>
  <si>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</si>
  <si>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</si>
  <si>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</si>
  <si>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</si>
  <si>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</si>
  <si>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</si>
  <si>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</si>
  <si>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</si>
  <si>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</si>
  <si>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</si>
  <si>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</si>
  <si>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</si>
  <si>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</si>
  <si>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</si>
  <si>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</si>
  <si>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</si>
  <si>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</si>
  <si>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</si>
  <si>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</si>
  <si>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</si>
  <si>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</si>
  <si>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</si>
  <si>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</si>
  <si>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</si>
  <si>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</si>
  <si>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</si>
  <si>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</si>
  <si>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</si>
  <si>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</si>
  <si>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</si>
  <si>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</si>
  <si>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</si>
  <si>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</si>
  <si>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</si>
  <si>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</si>
  <si>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</si>
  <si>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</si>
  <si>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</si>
  <si>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</si>
  <si>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</si>
  <si>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</si>
  <si>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</si>
  <si>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</si>
  <si>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</si>
  <si>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</si>
  <si>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</si>
  <si>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</si>
  <si>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</si>
  <si>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</si>
  <si>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</si>
  <si>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</si>
  <si>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</si>
  <si>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</si>
  <si>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</si>
  <si>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</si>
  <si>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</si>
  <si>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</si>
  <si>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</si>
  <si>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</si>
  <si>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</si>
  <si>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</si>
  <si>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</si>
  <si>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</si>
  <si>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</si>
  <si>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</si>
  <si>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</si>
  <si>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</si>
  <si>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</si>
  <si>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</si>
  <si>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</si>
  <si>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</si>
  <si>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</si>
  <si>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</si>
  <si>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</si>
  <si>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</si>
  <si>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</si>
  <si>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</si>
  <si>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</si>
  <si>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</si>
  <si>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</si>
  <si>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</si>
  <si>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</si>
  <si>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</si>
  <si>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</si>
  <si>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</si>
  <si>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</si>
  <si>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</si>
  <si>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</si>
  <si>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</si>
  <si>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</si>
  <si>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</si>
  <si>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</si>
  <si>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</si>
  <si>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</si>
  <si>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</si>
  <si>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</si>
  <si>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</si>
  <si>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</si>
  <si>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</si>
  <si>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</si>
  <si>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</si>
  <si>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</si>
  <si>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</si>
  <si>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</si>
  <si>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</si>
  <si>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</si>
  <si>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</si>
  <si>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</si>
  <si>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</si>
  <si>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</si>
  <si>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</si>
  <si>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</si>
  <si>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</si>
  <si>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</si>
  <si>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</si>
  <si>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</si>
  <si>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</si>
  <si>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</si>
  <si>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</si>
  <si>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</si>
  <si>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</si>
  <si>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</si>
  <si>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</si>
  <si>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</si>
  <si>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</si>
  <si>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</si>
  <si>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</si>
  <si>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</si>
  <si>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</si>
  <si>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</si>
  <si>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</si>
  <si>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</si>
  <si>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</si>
  <si>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</si>
  <si>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</si>
  <si>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</si>
  <si>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</si>
  <si>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</si>
  <si>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</si>
  <si>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</si>
  <si>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</si>
  <si>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</si>
  <si>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</si>
  <si>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</si>
  <si>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</si>
  <si>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</si>
  <si>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</si>
  <si>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</si>
  <si>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</si>
  <si>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</si>
  <si>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</si>
  <si>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</si>
  <si>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</si>
  <si>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</si>
  <si>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</si>
  <si>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</si>
  <si>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</si>
  <si>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</si>
  <si>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</si>
  <si>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</si>
  <si>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</si>
  <si>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</si>
  <si>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</si>
  <si>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</si>
  <si>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</si>
  <si>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</si>
  <si>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</si>
  <si>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</si>
  <si>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</si>
  <si>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</si>
  <si>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</si>
  <si>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</si>
  <si>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</si>
  <si>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</si>
  <si>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</si>
  <si>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</si>
  <si>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</si>
  <si>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</si>
  <si>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</si>
  <si>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</si>
  <si>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</si>
  <si>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</si>
  <si>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</si>
  <si>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</si>
  <si>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</si>
  <si>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</si>
  <si>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</si>
  <si>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</si>
  <si>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</si>
  <si>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</si>
  <si>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</si>
  <si>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</si>
  <si>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</si>
  <si>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</si>
  <si>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</si>
  <si>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</si>
  <si>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</si>
  <si>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</si>
  <si>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</si>
  <si>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</si>
  <si>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</si>
  <si>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</si>
  <si>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</si>
  <si>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</si>
  <si>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</si>
  <si>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</si>
  <si>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</si>
  <si>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</si>
  <si>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</si>
  <si>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</si>
  <si>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</si>
  <si>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</si>
  <si>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</si>
  <si>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</si>
  <si>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</si>
  <si>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</si>
  <si>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</si>
  <si>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</si>
  <si>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</si>
  <si>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</si>
  <si>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</si>
  <si>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</si>
  <si>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</si>
  <si>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</si>
  <si>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</si>
  <si>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</si>
  <si>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</si>
  <si>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</si>
  <si>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</si>
  <si>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</si>
  <si>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</si>
  <si>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</si>
  <si>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</si>
  <si>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</si>
  <si>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</si>
  <si>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</si>
  <si>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</si>
  <si>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</si>
  <si>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</si>
  <si>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</si>
  <si>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</si>
  <si>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</si>
  <si>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</si>
  <si>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</si>
  <si>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</si>
  <si>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</si>
  <si>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</si>
  <si>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</si>
  <si>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</si>
  <si>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</si>
  <si>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</si>
  <si>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</si>
  <si>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</si>
  <si>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</si>
  <si>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</si>
  <si>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</si>
  <si>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</si>
  <si>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</si>
  <si>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</si>
  <si>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</si>
  <si>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</si>
  <si>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</si>
  <si>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</si>
  <si>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</si>
  <si>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</si>
  <si>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</si>
  <si>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</si>
  <si>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</si>
  <si>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</si>
  <si>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</si>
  <si>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</si>
  <si>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</si>
  <si>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</si>
  <si>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</si>
  <si>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</si>
  <si>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</si>
  <si>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</si>
  <si>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</si>
  <si>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</si>
  <si>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</si>
  <si>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</si>
  <si>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</si>
  <si>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</si>
  <si>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</si>
  <si>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</si>
  <si>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</si>
  <si>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</si>
  <si>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</si>
  <si>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</si>
  <si>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</si>
  <si>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</si>
  <si>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</si>
  <si>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</si>
  <si>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</si>
  <si>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</si>
  <si>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</si>
  <si>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</si>
  <si>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</si>
  <si>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</si>
  <si>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</si>
  <si>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</si>
  <si>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</si>
  <si>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</si>
  <si>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</si>
  <si>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</si>
  <si>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</si>
  <si>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</si>
  <si>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</si>
  <si>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</si>
  <si>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</si>
  <si>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</si>
  <si>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</si>
  <si>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</si>
  <si>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</si>
  <si>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</si>
  <si>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</si>
  <si>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</si>
  <si>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</si>
  <si>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</si>
  <si>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</si>
  <si>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</si>
  <si>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</si>
  <si>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</si>
  <si>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</si>
  <si>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</si>
  <si>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</si>
  <si>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</si>
  <si>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</si>
  <si>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</si>
  <si>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</si>
  <si>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</si>
  <si>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</si>
  <si>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</si>
  <si>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</si>
  <si>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</si>
  <si>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</si>
  <si>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</si>
  <si>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</si>
  <si>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</si>
  <si>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</si>
  <si>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</si>
  <si>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</si>
  <si>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</si>
  <si>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</si>
  <si>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</si>
  <si>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</si>
  <si>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</si>
  <si>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</si>
  <si>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</si>
  <si>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</si>
  <si>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</si>
  <si>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</si>
  <si>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</si>
  <si>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</si>
  <si>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</si>
  <si>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</si>
  <si>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</si>
  <si>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</si>
  <si>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</si>
  <si>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</si>
  <si>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</si>
  <si>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</si>
  <si>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</si>
  <si>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</si>
  <si>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</si>
  <si>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</si>
  <si>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</si>
  <si>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</si>
  <si>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</si>
  <si>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</si>
  <si>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</si>
  <si>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</si>
  <si>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</si>
  <si>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</si>
  <si>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</si>
  <si>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</si>
  <si>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</si>
  <si>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</si>
  <si>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</si>
  <si>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</si>
  <si>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</si>
  <si>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</si>
  <si>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</si>
  <si>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</si>
  <si>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</si>
  <si>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</si>
  <si>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</si>
  <si>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</si>
  <si>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</si>
  <si>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</si>
  <si>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</si>
  <si>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</si>
  <si>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</si>
  <si>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</si>
  <si>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</si>
  <si>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</si>
  <si>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</si>
  <si>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</si>
  <si>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</si>
  <si>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</si>
  <si>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</si>
  <si>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</si>
  <si>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</si>
  <si>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</si>
  <si>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</si>
  <si>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</si>
  <si>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</si>
  <si>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</si>
  <si>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</si>
  <si>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</si>
  <si>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</si>
  <si>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</si>
  <si>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</si>
  <si>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</si>
  <si>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</si>
  <si>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</si>
  <si>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</si>
  <si>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</si>
  <si>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</si>
  <si>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</si>
  <si>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</si>
  <si>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</si>
  <si>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</si>
  <si>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</si>
  <si>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</si>
  <si>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</si>
  <si>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</si>
  <si>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</si>
  <si>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</si>
  <si>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</si>
  <si>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</si>
  <si>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</si>
  <si>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</si>
  <si>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</si>
  <si>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</si>
  <si>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</si>
  <si>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</si>
  <si>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</si>
  <si>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</si>
  <si>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</si>
  <si>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</si>
  <si>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</si>
  <si>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</si>
  <si>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</si>
  <si>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</si>
  <si>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</si>
  <si>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</si>
  <si>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</si>
  <si>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</si>
  <si>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</si>
  <si>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</si>
  <si>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</si>
  <si>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</si>
  <si>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</si>
  <si>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</si>
  <si>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</si>
  <si>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</si>
  <si>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</si>
  <si>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</si>
  <si>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</si>
  <si>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</si>
  <si>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</si>
  <si>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</si>
  <si>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</si>
  <si>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</si>
  <si>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</si>
  <si>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</si>
  <si>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</si>
  <si>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</si>
  <si>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</si>
  <si>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</si>
  <si>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</si>
  <si>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</si>
  <si>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</si>
  <si>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</si>
  <si>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</si>
  <si>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</si>
  <si>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</si>
  <si>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</si>
  <si>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</si>
  <si>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</si>
  <si>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</si>
  <si>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</si>
  <si>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</si>
  <si>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</si>
  <si>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</si>
  <si>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</si>
  <si>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</si>
  <si>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</si>
  <si>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</si>
  <si>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</si>
  <si>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</si>
  <si>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</si>
  <si>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</si>
  <si>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</si>
  <si>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</si>
  <si>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</si>
  <si>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</si>
  <si>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</si>
  <si>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</si>
  <si>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</si>
  <si>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</si>
  <si>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</si>
  <si>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</si>
  <si>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</si>
  <si>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</si>
  <si>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</si>
  <si>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</si>
  <si>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</si>
  <si>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</si>
  <si>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</si>
  <si>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</si>
  <si>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</si>
  <si>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</si>
  <si>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</si>
  <si>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</si>
  <si>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</si>
  <si>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</si>
  <si>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</si>
  <si>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</si>
  <si>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</si>
  <si>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</si>
  <si>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</si>
  <si>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</si>
  <si>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</si>
  <si>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</si>
  <si>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</si>
  <si>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</si>
  <si>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</si>
  <si>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</si>
  <si>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</si>
  <si>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</si>
  <si>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</si>
  <si>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</si>
  <si>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</si>
  <si>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</si>
  <si>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</si>
  <si>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</si>
  <si>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</si>
  <si>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</si>
  <si>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</si>
  <si>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</si>
  <si>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</si>
  <si>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</si>
  <si>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</si>
  <si>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</si>
  <si>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</si>
  <si>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</si>
  <si>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</si>
  <si>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</si>
  <si>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</si>
  <si>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</si>
  <si>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</si>
  <si>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</si>
  <si>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</si>
  <si>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</si>
  <si>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</si>
  <si>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</si>
  <si>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</si>
  <si>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</si>
  <si>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</si>
  <si>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</si>
  <si>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</si>
  <si>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</si>
  <si>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</si>
  <si>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</si>
  <si>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</si>
  <si>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</si>
  <si>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</si>
  <si>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</si>
  <si>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</si>
  <si>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</si>
  <si>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</si>
  <si>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</si>
  <si>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</si>
  <si>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</si>
  <si>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</si>
  <si>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</si>
  <si>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</si>
  <si>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</si>
  <si>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</si>
  <si>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</si>
  <si>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</si>
  <si>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</si>
  <si>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</si>
  <si>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</si>
  <si>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</si>
  <si>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</si>
  <si>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</si>
  <si>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</si>
  <si>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</si>
  <si>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</si>
  <si>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</si>
  <si>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</si>
  <si>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</si>
  <si>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</si>
  <si>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</si>
  <si>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</si>
  <si>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</si>
  <si>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</si>
  <si>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</si>
  <si>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</si>
  <si>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</si>
  <si>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</si>
  <si>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</si>
  <si>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</si>
  <si>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</si>
  <si>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</si>
  <si>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</si>
  <si>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</si>
  <si>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</si>
  <si>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</si>
  <si>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</si>
  <si>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</si>
  <si>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</si>
  <si>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</si>
  <si>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</si>
  <si>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</si>
  <si>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</si>
  <si>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</si>
  <si>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</si>
  <si>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</si>
  <si>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</si>
  <si>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</si>
  <si>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</si>
  <si>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</si>
  <si>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</si>
  <si>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</si>
  <si>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</si>
  <si>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</si>
  <si>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</si>
  <si>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</si>
  <si>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</si>
  <si>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</si>
  <si>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</si>
  <si>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</si>
  <si>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</si>
  <si>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</si>
  <si>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</si>
  <si>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</si>
  <si>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</si>
  <si>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</si>
  <si>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</si>
  <si>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</si>
  <si>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</si>
  <si>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</si>
  <si>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</si>
  <si>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</si>
  <si>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</si>
  <si>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</si>
  <si>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</si>
  <si>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</si>
  <si>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</si>
  <si>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</si>
  <si>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</si>
  <si>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</si>
  <si>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</si>
  <si>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</si>
  <si>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</si>
  <si>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</si>
  <si>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</si>
  <si>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</si>
  <si>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</si>
  <si>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</si>
  <si>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</si>
  <si>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</si>
  <si>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</si>
  <si>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</si>
  <si>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</si>
  <si>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</si>
  <si>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</si>
  <si>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</si>
  <si>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</si>
  <si>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</si>
  <si>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</si>
  <si>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</si>
  <si>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</si>
  <si>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</si>
  <si>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</si>
  <si>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</si>
  <si>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</si>
  <si>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</si>
  <si>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</si>
  <si>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</si>
  <si>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</si>
  <si>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</si>
  <si>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</si>
  <si>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</si>
  <si>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</si>
  <si>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</si>
  <si>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</si>
  <si>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</si>
  <si>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</si>
  <si>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</si>
  <si>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</si>
  <si>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</si>
  <si>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</si>
  <si>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</si>
  <si>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</si>
  <si>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</si>
  <si>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</si>
  <si>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</si>
  <si>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</si>
  <si>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</si>
  <si>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</si>
  <si>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</si>
  <si>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</si>
  <si>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</si>
  <si>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</si>
  <si>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</si>
  <si>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</si>
  <si>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</si>
  <si>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</si>
  <si>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</si>
  <si>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</si>
  <si>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</si>
  <si>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</si>
  <si>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</si>
  <si>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</si>
  <si>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</si>
  <si>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</si>
  <si>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</si>
  <si>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</si>
  <si>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</si>
  <si>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</si>
  <si>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</si>
  <si>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</si>
  <si>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</si>
  <si>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</si>
  <si>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</si>
  <si>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</si>
  <si>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</si>
  <si>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</si>
  <si>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</si>
  <si>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</si>
  <si>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</si>
  <si>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</si>
  <si>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</si>
  <si>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</si>
  <si>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</si>
  <si>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</si>
  <si>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</si>
  <si>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</si>
  <si>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</si>
  <si>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</si>
  <si>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</si>
  <si>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</si>
  <si>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</si>
  <si>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</si>
  <si>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</si>
  <si>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</si>
  <si>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</si>
  <si>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</si>
  <si>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</si>
  <si>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</si>
  <si>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</si>
  <si>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</si>
  <si>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</si>
  <si>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</si>
  <si>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</si>
  <si>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</si>
  <si>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</si>
  <si>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</si>
  <si>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</si>
  <si>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</si>
  <si>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</si>
  <si>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</si>
  <si>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</si>
  <si>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</si>
  <si>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</si>
  <si>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</si>
  <si>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</si>
  <si>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</si>
  <si>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</si>
  <si>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</si>
  <si>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</si>
  <si>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</si>
  <si>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</si>
  <si>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</si>
  <si>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</si>
  <si>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</si>
  <si>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</si>
  <si>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</si>
  <si>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</si>
  <si>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</si>
  <si>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</si>
  <si>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</si>
  <si>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</si>
  <si>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</si>
  <si>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</si>
  <si>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</si>
  <si>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</si>
  <si>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</si>
  <si>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</si>
  <si>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</si>
  <si>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</si>
  <si>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</si>
  <si>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</si>
  <si>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</si>
  <si>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</si>
  <si>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</si>
  <si>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</si>
  <si>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</si>
  <si>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</si>
  <si>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</si>
  <si>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</si>
  <si>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</si>
  <si>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</si>
  <si>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</si>
  <si>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</si>
  <si>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</si>
  <si>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</si>
  <si>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</si>
  <si>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</si>
  <si>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</si>
  <si>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</si>
  <si>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</si>
  <si>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</si>
  <si>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</si>
  <si>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</si>
  <si>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</si>
  <si>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</si>
  <si>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</si>
  <si>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</si>
  <si>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</si>
  <si>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</si>
  <si>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</si>
  <si>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</si>
  <si>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</si>
  <si>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</si>
  <si>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</si>
  <si>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</si>
  <si>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</si>
  <si>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</si>
  <si>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</si>
  <si>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</si>
  <si>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</si>
  <si>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</si>
  <si>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</si>
  <si>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</si>
  <si>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</si>
  <si>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</si>
  <si>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</si>
  <si>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</si>
  <si>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</si>
  <si>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</si>
  <si>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</si>
  <si>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</si>
  <si>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</si>
  <si>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</si>
  <si>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</si>
  <si>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</si>
  <si>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</si>
  <si>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</si>
  <si>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</si>
  <si>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</si>
  <si>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</si>
  <si>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</si>
  <si>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</si>
  <si>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</si>
  <si>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</si>
  <si>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</si>
  <si>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</si>
  <si>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</si>
  <si>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</si>
  <si>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</si>
  <si>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</si>
  <si>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</si>
  <si>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</si>
  <si>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</si>
  <si>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</si>
  <si>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</si>
  <si>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</si>
  <si>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</si>
  <si>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</si>
  <si>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</si>
  <si>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</si>
  <si>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</si>
  <si>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</si>
  <si>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</si>
  <si>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</si>
  <si>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</si>
  <si>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</si>
  <si>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</si>
  <si>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</si>
  <si>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</si>
  <si>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</si>
  <si>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</si>
  <si>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</si>
  <si>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</si>
  <si>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</si>
  <si>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</si>
  <si>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</si>
  <si>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</si>
  <si>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</si>
  <si>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</si>
  <si>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</si>
  <si>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</si>
  <si>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</si>
  <si>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</si>
  <si>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</si>
  <si>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</si>
  <si>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</si>
  <si>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</si>
  <si>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</si>
  <si>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</si>
  <si>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</si>
  <si>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</si>
  <si>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</si>
  <si>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</si>
  <si>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</si>
  <si>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</si>
  <si>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</si>
  <si>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</si>
  <si>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</si>
  <si>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</si>
  <si>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</si>
  <si>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</si>
  <si>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</si>
  <si>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</si>
  <si>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</si>
  <si>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</si>
  <si>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</si>
  <si>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</si>
  <si>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</si>
  <si>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</si>
  <si>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</si>
  <si>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</si>
  <si>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</si>
  <si>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</si>
  <si>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</si>
  <si>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</si>
  <si>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</si>
  <si>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</si>
  <si>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</si>
  <si>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</si>
  <si>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</si>
  <si>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</si>
  <si>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</si>
  <si>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</si>
  <si>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</si>
  <si>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</si>
  <si>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</si>
  <si>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</si>
  <si>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</si>
  <si>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</si>
  <si>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</si>
  <si>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</si>
  <si>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</si>
  <si>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</si>
  <si>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</si>
  <si>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</si>
  <si>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</si>
  <si>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</si>
  <si>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</si>
  <si>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</si>
  <si>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</si>
  <si>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</si>
  <si>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</si>
  <si>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</si>
  <si>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</si>
  <si>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</si>
  <si>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</si>
  <si>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</si>
  <si>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</si>
  <si>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</si>
  <si>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</si>
  <si>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</si>
  <si>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</si>
  <si>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</si>
  <si>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</si>
  <si>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</si>
  <si>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</si>
  <si>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</si>
  <si>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</si>
  <si>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</si>
  <si>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</si>
  <si>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</si>
  <si>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</si>
  <si>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</si>
  <si>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</si>
  <si>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</si>
  <si>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</si>
  <si>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</si>
  <si>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</si>
  <si>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</si>
  <si>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</si>
  <si>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</si>
  <si>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</si>
  <si>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</si>
  <si>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</si>
  <si>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</si>
  <si>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</si>
  <si>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</si>
  <si>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</si>
  <si>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</si>
  <si>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</si>
  <si>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</si>
  <si>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</si>
  <si>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</si>
  <si>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</si>
  <si>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</si>
  <si>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</si>
  <si>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</si>
  <si>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</si>
  <si>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</si>
  <si>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</si>
  <si>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</si>
  <si>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</si>
  <si>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</si>
  <si>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</si>
  <si>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</si>
  <si>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</si>
  <si>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</si>
  <si>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</si>
  <si>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</si>
  <si>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</si>
  <si>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</si>
  <si>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</si>
  <si>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</si>
  <si>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</si>
  <si>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</si>
  <si>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</si>
  <si>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</si>
  <si>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</si>
  <si>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</si>
  <si>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</si>
  <si>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</si>
  <si>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</si>
  <si>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</si>
  <si>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</si>
  <si>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</si>
  <si>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</si>
  <si>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</si>
  <si>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</si>
  <si>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</si>
  <si>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</si>
  <si>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</si>
  <si>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</si>
  <si>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</si>
  <si>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</si>
  <si>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</si>
  <si>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</si>
  <si>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</si>
  <si>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</si>
  <si>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</si>
  <si>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</si>
  <si>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</si>
  <si>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</si>
  <si>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</si>
  <si>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</si>
  <si>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</si>
  <si>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</si>
  <si>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</si>
  <si>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</si>
  <si>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</si>
  <si>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</si>
  <si>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</si>
  <si>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</si>
  <si>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</si>
  <si>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</si>
  <si>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</si>
  <si>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</si>
  <si>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</si>
  <si>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</si>
  <si>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</si>
  <si>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</si>
  <si>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</si>
  <si>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</si>
  <si>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</si>
  <si>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</si>
  <si>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</si>
  <si>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</si>
  <si>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</si>
  <si>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</si>
  <si>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</si>
  <si>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</si>
  <si>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</si>
  <si>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</si>
  <si>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</si>
  <si>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</si>
  <si>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</si>
  <si>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</si>
  <si>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</si>
  <si>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</si>
  <si>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</si>
  <si>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</si>
  <si>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</si>
  <si>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</si>
  <si>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</si>
  <si>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</si>
  <si>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</si>
  <si>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</si>
  <si>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</si>
  <si>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</si>
  <si>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</si>
  <si>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</si>
  <si>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</si>
  <si>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</si>
  <si>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</si>
  <si>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</si>
  <si>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</si>
  <si>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</si>
  <si>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</si>
  <si>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</si>
  <si>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</si>
  <si>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</si>
  <si>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</si>
  <si>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</si>
  <si>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</si>
  <si>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</si>
  <si>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</si>
  <si>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</si>
  <si>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</si>
  <si>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</si>
  <si>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</si>
  <si>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</si>
  <si>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</si>
  <si>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</si>
  <si>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</si>
  <si>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</si>
  <si>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</si>
  <si>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</si>
  <si>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</si>
  <si>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</si>
  <si>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</si>
  <si>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</si>
  <si>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</si>
  <si>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</si>
  <si>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</si>
  <si>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</si>
  <si>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</si>
  <si>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</si>
  <si>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</si>
  <si>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</si>
  <si>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</si>
  <si>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</si>
  <si>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</si>
  <si>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</si>
  <si>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</si>
  <si>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</si>
  <si>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</si>
  <si>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</si>
  <si>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</si>
  <si>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</si>
  <si>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</si>
  <si>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</si>
  <si>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</si>
  <si>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</si>
  <si>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</si>
  <si>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</si>
  <si>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</si>
  <si>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</si>
  <si>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</si>
  <si>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</si>
  <si>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</si>
  <si>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</si>
  <si>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</si>
  <si>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</si>
  <si>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</si>
  <si>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</si>
  <si>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</si>
  <si>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</si>
  <si>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</si>
  <si>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</si>
  <si>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</si>
  <si>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</si>
  <si>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</si>
  <si>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</si>
  <si>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</si>
  <si>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</si>
  <si>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</si>
  <si>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</si>
  <si>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</si>
  <si>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</si>
  <si>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</si>
  <si>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</si>
  <si>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</si>
  <si>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</si>
  <si>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</si>
  <si>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</si>
  <si>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</si>
  <si>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</si>
  <si>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</si>
  <si>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</si>
  <si>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</si>
  <si>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</si>
  <si>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</si>
  <si>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</si>
  <si>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</si>
  <si>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</si>
  <si>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</si>
  <si>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</si>
  <si>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</si>
  <si>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</si>
  <si>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</si>
  <si>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</si>
  <si>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</si>
  <si>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</si>
  <si>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</si>
  <si>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</si>
  <si>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</si>
  <si>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</si>
  <si>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</si>
  <si>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</si>
  <si>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</si>
  <si>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</si>
  <si>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</si>
  <si>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</si>
  <si>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</si>
  <si>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</si>
  <si>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</si>
  <si>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</si>
  <si>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</si>
  <si>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</si>
  <si>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</si>
  <si>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</si>
  <si>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</si>
  <si>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</si>
  <si>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</si>
  <si>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</si>
  <si>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</si>
  <si>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</si>
  <si>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</si>
  <si>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</si>
  <si>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</si>
  <si>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</si>
  <si>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</si>
  <si>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</si>
  <si>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</si>
  <si>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</si>
  <si>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</si>
  <si>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</si>
  <si>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</si>
  <si>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</si>
  <si>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</si>
  <si>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</si>
  <si>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</si>
  <si>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</si>
  <si>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</si>
  <si>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</si>
  <si>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</si>
  <si>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</si>
  <si>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</si>
  <si>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</si>
  <si>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</si>
  <si>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</si>
  <si>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</si>
  <si>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</si>
  <si>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</si>
  <si>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</si>
  <si>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</si>
  <si>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</si>
  <si>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</si>
  <si>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</si>
  <si>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</si>
  <si>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</si>
  <si>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</si>
  <si>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</si>
  <si>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</si>
  <si>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</si>
  <si>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</si>
  <si>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</si>
  <si>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</si>
  <si>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</si>
  <si>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</si>
  <si>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</si>
  <si>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</si>
  <si>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</si>
  <si>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</si>
  <si>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</si>
  <si>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</si>
  <si>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</si>
  <si>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</si>
  <si>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</si>
  <si>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</si>
  <si>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</si>
  <si>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</si>
  <si>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</si>
  <si>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</si>
  <si>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</si>
  <si>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</si>
  <si>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</si>
  <si>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</si>
  <si>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</si>
  <si>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</si>
  <si>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</si>
  <si>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</si>
  <si>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</si>
  <si>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</si>
  <si>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</si>
  <si>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</si>
  <si>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</si>
  <si>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</si>
  <si>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</si>
  <si>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</si>
  <si>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</si>
  <si>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</si>
  <si>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</si>
  <si>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</si>
  <si>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</si>
  <si>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</si>
  <si>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</si>
  <si>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</si>
  <si>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</si>
  <si>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</si>
  <si>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</si>
  <si>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</si>
  <si>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</si>
  <si>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</si>
  <si>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</si>
  <si>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</si>
  <si>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</si>
  <si>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</si>
  <si>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</si>
  <si>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</si>
  <si>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</si>
  <si>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</si>
  <si>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</si>
  <si>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</si>
  <si>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</si>
  <si>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</si>
  <si>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</si>
  <si>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</si>
  <si>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</si>
  <si>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</si>
  <si>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</si>
  <si>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</si>
  <si>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</si>
  <si>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</si>
  <si>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</si>
  <si>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</si>
  <si>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</si>
  <si>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</si>
  <si>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</si>
  <si>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</si>
  <si>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</si>
  <si>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</si>
  <si>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</si>
  <si>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</si>
  <si>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</si>
  <si>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</si>
  <si>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</si>
  <si>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</si>
  <si>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</si>
  <si>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</si>
  <si>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</si>
  <si>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</si>
  <si>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</si>
  <si>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</si>
  <si>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</si>
  <si>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</si>
  <si>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</si>
  <si>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</si>
  <si>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</si>
  <si>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</si>
  <si>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</si>
  <si>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</si>
  <si>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</si>
  <si>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</si>
  <si>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</si>
  <si>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</si>
  <si>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</si>
  <si>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</si>
  <si>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</si>
  <si>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</si>
  <si>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</si>
  <si>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</si>
  <si>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</si>
  <si>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</si>
  <si>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</si>
  <si>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</si>
  <si>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</si>
  <si>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</si>
  <si>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</si>
  <si>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</si>
  <si>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</si>
  <si>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</si>
  <si>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</si>
  <si>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</si>
  <si>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</si>
  <si>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</si>
  <si>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</si>
  <si>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</si>
  <si>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</si>
  <si>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</si>
  <si>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</si>
  <si>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</si>
  <si>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</si>
  <si>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</si>
  <si>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</si>
  <si>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</si>
  <si>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</si>
  <si>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</si>
  <si>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</si>
  <si>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</si>
  <si>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</si>
  <si>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</si>
  <si>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</si>
  <si>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</si>
  <si>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</si>
  <si>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</si>
  <si>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</si>
  <si>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</si>
  <si>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</si>
  <si>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</si>
  <si>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</si>
  <si>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</si>
  <si>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</si>
  <si>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</si>
  <si>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</si>
  <si>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</si>
  <si>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</si>
  <si>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</si>
  <si>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</si>
  <si>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</si>
  <si>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</si>
  <si>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</si>
  <si>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</si>
  <si>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</si>
  <si>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</si>
  <si>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</si>
  <si>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</si>
  <si>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</si>
  <si>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</si>
  <si>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</si>
  <si>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</si>
  <si>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</si>
  <si>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</si>
  <si>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</si>
  <si>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</si>
  <si>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</si>
  <si>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</si>
  <si>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</si>
  <si>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</si>
  <si>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</si>
  <si>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</si>
  <si>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</si>
  <si>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</si>
  <si>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</si>
  <si>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</si>
  <si>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</si>
  <si>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</si>
  <si>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</si>
  <si>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</si>
  <si>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</si>
  <si>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</si>
  <si>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</si>
  <si>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</si>
  <si>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</si>
  <si>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</si>
  <si>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</si>
  <si>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</si>
  <si>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</si>
  <si>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</si>
  <si>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</si>
  <si>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</si>
  <si>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</si>
  <si>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</si>
  <si>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</si>
  <si>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</si>
  <si>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</si>
  <si>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</si>
  <si>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</si>
  <si>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</si>
  <si>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</si>
  <si>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</si>
  <si>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</si>
  <si>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</si>
  <si>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</si>
  <si>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</si>
  <si>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</si>
  <si>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</si>
  <si>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</si>
  <si>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</si>
  <si>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</si>
  <si>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</si>
  <si>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</si>
  <si>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</si>
  <si>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</si>
  <si>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</si>
  <si>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</si>
  <si>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</si>
  <si>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</si>
  <si>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</si>
  <si>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</si>
  <si>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</si>
  <si>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</si>
  <si>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</si>
  <si>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</si>
  <si>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</si>
  <si>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</si>
  <si>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</si>
  <si>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</si>
  <si>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</si>
  <si>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</si>
  <si>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</si>
  <si>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</si>
  <si>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</si>
  <si>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</si>
  <si>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</si>
  <si>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</si>
  <si>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</si>
  <si>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</si>
  <si>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</si>
  <si>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</si>
  <si>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</si>
  <si>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</si>
  <si>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</si>
  <si>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</si>
  <si>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</si>
  <si>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</si>
  <si>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</si>
  <si>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</si>
  <si>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</si>
  <si>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</si>
  <si>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</si>
  <si>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</si>
  <si>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</si>
  <si>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</si>
  <si>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</si>
  <si>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</si>
  <si>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</si>
  <si>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</si>
  <si>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</si>
  <si>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</si>
  <si>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</si>
  <si>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</si>
  <si>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</si>
  <si>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</si>
  <si>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</si>
  <si>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</si>
  <si>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</si>
  <si>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</si>
  <si>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</si>
  <si>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</si>
  <si>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</si>
  <si>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</si>
  <si>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</si>
  <si>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</si>
  <si>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</si>
  <si>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</si>
  <si>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</si>
  <si>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</si>
  <si>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</si>
  <si>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</si>
  <si>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</si>
  <si>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</si>
  <si>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</si>
  <si>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</si>
  <si>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</si>
  <si>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</si>
  <si>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</si>
  <si>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</si>
  <si>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</si>
  <si>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</si>
  <si>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</si>
  <si>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</si>
  <si>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</si>
  <si>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</si>
  <si>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</si>
  <si>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</si>
  <si>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</si>
  <si>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</si>
  <si>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</si>
  <si>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</si>
  <si>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</si>
  <si>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</si>
  <si>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</si>
  <si>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</si>
  <si>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</si>
  <si>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</si>
  <si>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</si>
  <si>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</si>
  <si>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</si>
  <si>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</si>
  <si>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</si>
  <si>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</si>
  <si>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</si>
  <si>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</si>
  <si>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</si>
  <si>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</si>
  <si>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</si>
  <si>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</si>
  <si>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</si>
  <si>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</si>
  <si>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</si>
  <si>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</si>
  <si>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</si>
  <si>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</si>
  <si>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</si>
  <si>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</si>
  <si>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</si>
  <si>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</si>
  <si>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</si>
  <si>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</si>
  <si>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</si>
  <si>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</si>
  <si>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</si>
  <si>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</si>
  <si>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</si>
  <si>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</si>
  <si>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</si>
  <si>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</si>
  <si>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</si>
  <si>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</si>
  <si>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</si>
  <si>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</si>
  <si>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</si>
  <si>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</si>
  <si>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</si>
  <si>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</si>
  <si>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</si>
  <si>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</si>
  <si>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</si>
  <si>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</si>
  <si>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</si>
  <si>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</si>
  <si>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</si>
  <si>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</si>
  <si>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</si>
  <si>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</si>
  <si>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</si>
  <si>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</si>
  <si>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</si>
  <si>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</si>
  <si>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</si>
  <si>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</si>
  <si>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</si>
  <si>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</si>
  <si>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</si>
  <si>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</si>
  <si>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</si>
  <si>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</si>
  <si>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</si>
  <si>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</si>
  <si>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</si>
  <si>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</si>
  <si>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</si>
  <si>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</si>
  <si>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</si>
  <si>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</si>
  <si>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</si>
  <si>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</si>
  <si>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</si>
  <si>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</si>
  <si>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</si>
  <si>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</si>
  <si>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</si>
  <si>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</si>
  <si>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</si>
  <si>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</si>
  <si>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</si>
  <si>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</si>
  <si>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</si>
  <si>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</si>
  <si>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</si>
  <si>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</si>
  <si>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</si>
  <si>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</si>
  <si>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</si>
  <si>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</si>
  <si>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</si>
  <si>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</si>
  <si>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</si>
  <si>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</si>
  <si>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</si>
  <si>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</si>
  <si>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</si>
  <si>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</si>
  <si>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</si>
  <si>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</si>
  <si>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</si>
  <si>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</si>
  <si>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</si>
  <si>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</si>
  <si>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</si>
  <si>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</si>
  <si>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</si>
  <si>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</si>
  <si>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</si>
  <si>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</si>
  <si>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</si>
  <si>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</si>
  <si>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</si>
  <si>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</si>
  <si>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</si>
  <si>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</si>
  <si>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</si>
  <si>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</si>
  <si>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</si>
  <si>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</si>
  <si>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</si>
  <si>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</si>
  <si>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</si>
  <si>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</si>
  <si>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</si>
  <si>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</si>
  <si>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</si>
  <si>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</si>
  <si>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</si>
  <si>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</si>
  <si>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</si>
  <si>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</si>
  <si>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</si>
  <si>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</si>
  <si>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</si>
  <si>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</si>
  <si>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</si>
  <si>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</si>
  <si>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</si>
  <si>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</si>
  <si>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</si>
  <si>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</si>
  <si>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</si>
  <si>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</si>
  <si>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</si>
  <si>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</si>
  <si>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</si>
  <si>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</si>
  <si>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</si>
  <si>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</si>
  <si>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</si>
  <si>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</si>
  <si>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</si>
  <si>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</si>
  <si>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</si>
  <si>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</si>
  <si>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</si>
  <si>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</si>
  <si>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</si>
  <si>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</si>
  <si>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</si>
  <si>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</si>
  <si>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</si>
  <si>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</si>
  <si>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</si>
  <si>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</si>
  <si>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</si>
  <si>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</si>
  <si>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</si>
  <si>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</si>
  <si>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</si>
  <si>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</si>
  <si>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</si>
  <si>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</si>
  <si>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</si>
  <si>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</si>
  <si>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</si>
  <si>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</si>
  <si>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</si>
  <si>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</si>
  <si>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</si>
  <si>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</si>
  <si>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</si>
  <si>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</si>
  <si>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</si>
  <si>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</si>
  <si>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</si>
  <si>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</si>
  <si>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</si>
  <si>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</si>
  <si>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</si>
  <si>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</si>
  <si>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</si>
  <si>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</si>
  <si>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</si>
  <si>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</si>
  <si>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</si>
  <si>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</si>
  <si>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</si>
  <si>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</si>
  <si>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</si>
  <si>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</si>
  <si>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</si>
  <si>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</si>
  <si>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</si>
  <si>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</si>
  <si>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</si>
  <si>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</si>
  <si>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</si>
  <si>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</si>
  <si>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</si>
  <si>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</si>
  <si>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</si>
  <si>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</si>
  <si>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</si>
  <si>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</si>
  <si>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</si>
  <si>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</si>
  <si>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</si>
  <si>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</si>
  <si>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</si>
  <si>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</si>
  <si>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</si>
  <si>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</si>
  <si>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</si>
  <si>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</si>
  <si>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</si>
  <si>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</si>
  <si>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</si>
  <si>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</si>
  <si>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</si>
  <si>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</si>
  <si>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</si>
  <si>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</si>
  <si>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</si>
  <si>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</si>
  <si>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</si>
  <si>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</si>
  <si>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</si>
  <si>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</si>
  <si>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</si>
  <si>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</si>
  <si>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</si>
  <si>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</si>
  <si>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</si>
  <si>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</si>
  <si>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</si>
  <si>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</si>
  <si>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</si>
  <si>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</si>
  <si>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</si>
  <si>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</si>
  <si>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</si>
  <si>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</si>
  <si>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</si>
  <si>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</si>
  <si>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</si>
  <si>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</si>
  <si>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</si>
  <si>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</si>
  <si>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</si>
  <si>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</si>
  <si>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</si>
  <si>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</si>
  <si>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</si>
  <si>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</si>
  <si>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</si>
  <si>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</si>
  <si>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</si>
  <si>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</si>
  <si>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</si>
  <si>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</si>
  <si>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</si>
  <si>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</si>
  <si>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</si>
  <si>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</si>
  <si>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</si>
  <si>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</si>
  <si>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</si>
  <si>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</si>
  <si>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</si>
  <si>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</si>
  <si>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</si>
  <si>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</si>
  <si>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</si>
  <si>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</si>
  <si>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</si>
  <si>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</si>
  <si>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</si>
  <si>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</si>
  <si>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</si>
  <si>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</si>
  <si>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</si>
  <si>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</si>
  <si>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</si>
  <si>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</si>
  <si>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</si>
  <si>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</si>
  <si>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</si>
  <si>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</si>
  <si>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</si>
  <si>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</si>
  <si>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</si>
  <si>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</si>
  <si>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</si>
  <si>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</si>
  <si>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</si>
  <si>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</si>
  <si>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</si>
  <si>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</si>
  <si>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</si>
  <si>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</si>
  <si>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</si>
  <si>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</si>
  <si>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</si>
  <si>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</si>
  <si>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</si>
  <si>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</si>
  <si>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</si>
  <si>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</si>
  <si>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</si>
  <si>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</si>
  <si>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</si>
  <si>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</si>
  <si>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</si>
  <si>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</si>
  <si>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</si>
  <si>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</si>
  <si>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</si>
  <si>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</si>
  <si>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</si>
  <si>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</si>
  <si>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</si>
  <si>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</si>
  <si>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</si>
  <si>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</si>
  <si>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</si>
  <si>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</si>
  <si>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</si>
  <si>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</si>
  <si>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</si>
  <si>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</si>
  <si>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</si>
  <si>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</si>
  <si>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</si>
  <si>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</si>
  <si>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</si>
  <si>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</si>
  <si>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</si>
  <si>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</si>
  <si>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</si>
  <si>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</si>
  <si>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</si>
  <si>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</si>
  <si>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</si>
  <si>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</si>
  <si>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</si>
  <si>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</si>
  <si>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</si>
  <si>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</si>
  <si>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</si>
  <si>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</si>
  <si>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</si>
  <si>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</si>
  <si>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</si>
  <si>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</si>
  <si>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</si>
  <si>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</si>
  <si>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</si>
  <si>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</si>
  <si>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</si>
  <si>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</si>
  <si>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</si>
  <si>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</si>
  <si>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</si>
  <si>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</si>
  <si>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</si>
  <si>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</si>
  <si>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</si>
  <si>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</si>
  <si>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</si>
  <si>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</si>
  <si>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</si>
  <si>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</si>
  <si>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</si>
  <si>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</si>
  <si>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</si>
  <si>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</si>
  <si>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</si>
  <si>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</si>
  <si>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</si>
  <si>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</si>
  <si>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</si>
  <si>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</si>
  <si>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</si>
  <si>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</si>
  <si>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</si>
  <si>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</si>
  <si>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</si>
  <si>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</si>
  <si>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</si>
  <si>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</si>
  <si>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</si>
  <si>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</si>
  <si>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</si>
  <si>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</si>
  <si>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</si>
  <si>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</si>
  <si>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</si>
  <si>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</si>
  <si>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</si>
  <si>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</si>
  <si>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</si>
  <si>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</si>
  <si>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</si>
  <si>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</si>
  <si>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</si>
  <si>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</si>
  <si>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</si>
  <si>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</si>
  <si>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</si>
  <si>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</si>
  <si>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</si>
  <si>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</si>
  <si>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</si>
  <si>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</si>
  <si>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</si>
  <si>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</si>
  <si>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</si>
  <si>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</si>
  <si>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</si>
  <si>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</si>
  <si>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</si>
  <si>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</si>
  <si>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</si>
  <si>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</si>
  <si>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</si>
  <si>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</si>
  <si>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</si>
  <si>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</si>
  <si>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</si>
  <si>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</si>
  <si>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</si>
  <si>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</si>
  <si>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</si>
  <si>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</si>
  <si>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</si>
  <si>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</si>
  <si>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</si>
  <si>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</si>
  <si>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</si>
  <si>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</si>
  <si>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</si>
  <si>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</si>
  <si>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</si>
  <si>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</si>
  <si>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</si>
  <si>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</si>
  <si>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</si>
  <si>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</si>
  <si>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</si>
  <si>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</si>
  <si>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</si>
  <si>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</si>
  <si>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</si>
  <si>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</si>
  <si>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</si>
  <si>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</si>
  <si>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</si>
  <si>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</si>
  <si>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</si>
  <si>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</si>
  <si>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</si>
  <si>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</si>
  <si>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</si>
  <si>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</si>
  <si>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</si>
  <si>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</si>
  <si>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</si>
  <si>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</si>
  <si>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</si>
  <si>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</si>
  <si>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</si>
  <si>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</si>
  <si>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</si>
  <si>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</si>
  <si>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</si>
  <si>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</si>
  <si>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</si>
  <si>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</si>
  <si>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</si>
  <si>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</si>
  <si>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</si>
  <si>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</si>
  <si>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</si>
  <si>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</si>
  <si>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</si>
  <si>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</si>
  <si>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</si>
  <si>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</si>
  <si>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</si>
  <si>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</si>
  <si>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</si>
  <si>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</si>
  <si>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</si>
  <si>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</si>
  <si>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</si>
  <si>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</si>
  <si>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</si>
  <si>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</si>
  <si>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</si>
  <si>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</si>
  <si>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</si>
  <si>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</si>
  <si>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</si>
  <si>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</si>
  <si>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</si>
  <si>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</si>
  <si>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</si>
  <si>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</si>
  <si>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</si>
  <si>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</si>
  <si>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</si>
  <si>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</si>
  <si>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</si>
  <si>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</si>
  <si>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</si>
  <si>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</si>
  <si>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</si>
  <si>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</si>
  <si>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</si>
  <si>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</si>
  <si>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</si>
  <si>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</si>
  <si>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</si>
  <si>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</si>
  <si>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</si>
  <si>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</si>
  <si>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</si>
  <si>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</si>
  <si>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</si>
  <si>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</si>
  <si>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</si>
  <si>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</si>
  <si>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</si>
  <si>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</si>
  <si>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</si>
  <si>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</si>
  <si>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</si>
  <si>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</si>
  <si>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</si>
  <si>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</si>
  <si>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</si>
  <si>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</si>
  <si>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</si>
  <si>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</si>
  <si>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</si>
  <si>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</si>
  <si>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</si>
  <si>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</si>
  <si>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</si>
  <si>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</si>
  <si>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</si>
  <si>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</si>
  <si>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</si>
  <si>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</si>
  <si>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</si>
  <si>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</si>
  <si>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</si>
  <si>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</si>
  <si>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</si>
  <si>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</si>
  <si>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</si>
  <si>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</si>
  <si>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</si>
  <si>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</si>
  <si>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</si>
  <si>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</si>
  <si>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</si>
  <si>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</si>
  <si>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</si>
  <si>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</si>
  <si>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</si>
  <si>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</si>
  <si>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</si>
  <si>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</si>
  <si>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</si>
  <si>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</si>
  <si>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</si>
  <si>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</si>
  <si>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</si>
  <si>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</si>
  <si>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</si>
  <si>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</si>
  <si>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</si>
  <si>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</si>
  <si>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</si>
  <si>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</si>
  <si>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</si>
  <si>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</si>
  <si>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</si>
  <si>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</si>
  <si>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</si>
  <si>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</si>
  <si>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</si>
  <si>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</si>
  <si>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</si>
  <si>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</si>
  <si>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</si>
  <si>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</si>
  <si>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</si>
  <si>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</si>
  <si>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</si>
  <si>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</si>
  <si>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</si>
  <si>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</si>
  <si>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</si>
  <si>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</si>
  <si>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</si>
  <si>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</si>
  <si>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</si>
  <si>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</si>
  <si>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</si>
  <si>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</si>
  <si>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</si>
  <si>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</si>
  <si>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</si>
  <si>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</si>
  <si>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</si>
  <si>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</si>
  <si>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</si>
  <si>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</si>
  <si>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</si>
  <si>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</si>
  <si>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</si>
  <si>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</si>
  <si>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</si>
  <si>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</si>
  <si>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</si>
  <si>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</si>
  <si>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</si>
  <si>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</si>
  <si>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</si>
  <si>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</si>
  <si>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</si>
  <si>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</si>
  <si>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</si>
  <si>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</si>
  <si>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</si>
  <si>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</si>
  <si>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</si>
  <si>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</si>
  <si>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</si>
  <si>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</si>
  <si>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</si>
  <si>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</si>
  <si>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</si>
  <si>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</si>
  <si>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</si>
  <si>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</si>
  <si>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</si>
  <si>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</si>
  <si>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</si>
  <si>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</si>
  <si>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</si>
  <si>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</si>
  <si>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</si>
  <si>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</si>
  <si>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</si>
  <si>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</si>
  <si>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</si>
  <si>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</si>
  <si>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</si>
  <si>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</si>
  <si>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</si>
  <si>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</si>
  <si>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</si>
  <si>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</si>
  <si>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</si>
  <si>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</si>
  <si>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</si>
  <si>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</si>
  <si>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</si>
  <si>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</si>
  <si>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</si>
  <si>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</si>
  <si>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</si>
  <si>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</si>
  <si>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</si>
  <si>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</si>
  <si>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</si>
  <si>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</si>
  <si>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</si>
  <si>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</si>
  <si>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</si>
  <si>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</si>
  <si>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</si>
  <si>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</si>
  <si>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</si>
  <si>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</si>
  <si>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</si>
  <si>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</si>
  <si>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</si>
  <si>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</si>
  <si>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</si>
  <si>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</si>
  <si>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</si>
  <si>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</si>
  <si>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</si>
  <si>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</si>
  <si>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</si>
  <si>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</si>
  <si>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</si>
  <si>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</si>
  <si>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</si>
  <si>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</si>
  <si>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</si>
  <si>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</si>
  <si>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</si>
  <si>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</si>
  <si>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</si>
  <si>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</si>
  <si>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</si>
  <si>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</si>
  <si>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</si>
  <si>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</si>
  <si>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</si>
  <si>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</si>
  <si>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</si>
  <si>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</si>
  <si>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</si>
  <si>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</si>
  <si>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</si>
  <si>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</si>
  <si>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</si>
  <si>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</si>
  <si>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</si>
  <si>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</si>
  <si>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</si>
  <si>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</si>
  <si>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</si>
  <si>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</si>
  <si>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</si>
  <si>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</si>
  <si>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</si>
  <si>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</si>
  <si>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</si>
  <si>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</si>
  <si>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</si>
  <si>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</si>
  <si>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</si>
  <si>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</si>
  <si>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</si>
  <si>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</si>
  <si>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</si>
  <si>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</si>
  <si>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</si>
  <si>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</si>
  <si>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</si>
  <si>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</si>
  <si>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</si>
  <si>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</si>
  <si>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</si>
  <si>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</si>
  <si>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</si>
  <si>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</si>
  <si>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</si>
  <si>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</si>
  <si>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</si>
  <si>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</si>
  <si>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</si>
  <si>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</si>
  <si>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</si>
  <si>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</si>
  <si>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</si>
  <si>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</si>
  <si>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</si>
  <si>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</si>
  <si>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</si>
  <si>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</si>
  <si>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</si>
  <si>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</si>
  <si>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</si>
  <si>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</si>
  <si>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</si>
  <si>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</si>
  <si>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</si>
  <si>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</si>
  <si>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</si>
  <si>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</si>
  <si>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</si>
  <si>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</si>
  <si>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</si>
  <si>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</si>
  <si>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</si>
  <si>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</si>
  <si>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</si>
  <si>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</si>
  <si>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</si>
  <si>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</si>
  <si>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</si>
  <si>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</si>
  <si>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</si>
  <si>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</si>
  <si>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</si>
  <si>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</si>
  <si>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</si>
  <si>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</si>
  <si>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</si>
  <si>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</si>
  <si>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</si>
  <si>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</si>
  <si>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</si>
  <si>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</si>
  <si>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</si>
  <si>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</si>
  <si>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</si>
  <si>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</si>
  <si>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</si>
  <si>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</si>
  <si>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</si>
  <si>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</si>
  <si>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</si>
  <si>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</si>
  <si>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</si>
  <si>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</si>
  <si>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</si>
  <si>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</si>
  <si>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</si>
  <si>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</si>
  <si>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</si>
  <si>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</si>
  <si>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</si>
  <si>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</si>
  <si>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</si>
  <si>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</si>
  <si>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</si>
  <si>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</si>
  <si>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</si>
  <si>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</si>
  <si>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</si>
  <si>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</si>
  <si>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</si>
  <si>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</si>
  <si>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</si>
  <si>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</si>
  <si>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</si>
  <si>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</si>
  <si>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</si>
  <si>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</si>
  <si>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</si>
  <si>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</si>
  <si>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</si>
  <si>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</si>
  <si>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</si>
  <si>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</si>
  <si>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</si>
  <si>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</si>
  <si>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</si>
  <si>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</si>
  <si>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</si>
  <si>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</si>
  <si>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</si>
  <si>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</si>
  <si>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</si>
  <si>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</si>
  <si>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</si>
  <si>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</si>
  <si>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</si>
  <si>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</si>
  <si>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</si>
  <si>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</si>
  <si>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</si>
  <si>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</si>
  <si>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</si>
  <si>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</si>
  <si>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</si>
  <si>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</si>
  <si>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</si>
  <si>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</si>
  <si>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</si>
  <si>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</si>
  <si>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</si>
  <si>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</si>
  <si>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</si>
  <si>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</si>
  <si>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</si>
  <si>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</si>
  <si>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</si>
  <si>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</si>
  <si>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</si>
  <si>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</si>
  <si>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</si>
  <si>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</si>
  <si>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</si>
  <si>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</si>
  <si>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</si>
  <si>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</si>
  <si>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</si>
  <si>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</si>
  <si>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</si>
  <si>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</si>
  <si>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</si>
  <si>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</si>
  <si>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</si>
  <si>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</si>
  <si>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</si>
  <si>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</si>
  <si>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</si>
  <si>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</si>
  <si>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</si>
  <si>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</si>
  <si>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</si>
  <si>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</si>
  <si>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</si>
  <si>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</si>
  <si>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</si>
  <si>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</si>
  <si>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</si>
  <si>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</si>
  <si>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</si>
  <si>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</si>
  <si>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</si>
  <si>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</si>
  <si>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</si>
  <si>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</si>
  <si>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</si>
  <si>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</si>
  <si>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</si>
  <si>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</si>
  <si>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</si>
  <si>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</si>
  <si>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</si>
  <si>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</si>
  <si>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</si>
  <si>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</si>
  <si>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</si>
  <si>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</si>
  <si>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</si>
  <si>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</si>
  <si>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</si>
  <si>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</si>
  <si>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</si>
  <si>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</si>
  <si>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</si>
  <si>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</si>
  <si>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</si>
  <si>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</si>
  <si>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</si>
  <si>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</si>
  <si>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</si>
  <si>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</si>
  <si>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</si>
  <si>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</si>
  <si>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</si>
  <si>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</si>
  <si>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</si>
  <si>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</si>
  <si>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</si>
  <si>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</si>
  <si>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</si>
  <si>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</si>
  <si>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</si>
  <si>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</si>
  <si>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</si>
  <si>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</si>
  <si>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</si>
  <si>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</si>
  <si>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</si>
  <si>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</si>
  <si>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</si>
  <si>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</si>
  <si>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</si>
  <si>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</si>
  <si>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</si>
  <si>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</si>
  <si>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</si>
  <si>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</si>
  <si>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</si>
  <si>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</si>
  <si>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</si>
  <si>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</si>
  <si>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</si>
  <si>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</si>
  <si>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</si>
  <si>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</si>
  <si>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</si>
  <si>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</si>
  <si>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</si>
  <si>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</si>
  <si>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</si>
  <si>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</si>
  <si>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</si>
  <si>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</si>
  <si>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</si>
  <si>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</si>
  <si>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</si>
  <si>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</si>
  <si>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</si>
  <si>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</si>
  <si>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</si>
  <si>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</si>
  <si>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</si>
  <si>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</si>
  <si>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</si>
  <si>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</si>
  <si>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</si>
  <si>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</si>
  <si>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</si>
  <si>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</si>
  <si>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</si>
  <si>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</si>
  <si>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</si>
  <si>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</si>
  <si>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</si>
  <si>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</si>
  <si>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</si>
  <si>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</si>
  <si>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</si>
  <si>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</si>
  <si>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</si>
  <si>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</si>
  <si>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</si>
  <si>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</si>
  <si>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</si>
  <si>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</si>
  <si>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</si>
  <si>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</si>
  <si>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</si>
  <si>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</si>
  <si>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</si>
  <si>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</si>
  <si>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</si>
  <si>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</si>
  <si>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</si>
  <si>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</si>
  <si>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</si>
  <si>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</si>
  <si>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</si>
  <si>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</si>
  <si>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</si>
  <si>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</si>
  <si>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</si>
  <si>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</si>
  <si>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</si>
  <si>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</si>
  <si>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</si>
  <si>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</si>
  <si>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</si>
  <si>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</si>
  <si>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</si>
  <si>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</si>
  <si>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</si>
  <si>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</si>
  <si>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</si>
  <si>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</si>
  <si>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</si>
  <si>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</si>
  <si>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</si>
  <si>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</si>
  <si>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</si>
  <si>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</si>
  <si>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</si>
  <si>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</si>
  <si>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</si>
  <si>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</si>
  <si>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</si>
  <si>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</si>
  <si>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</si>
  <si>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</si>
  <si>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</si>
  <si>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</si>
  <si>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</si>
  <si>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</si>
  <si>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</si>
  <si>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</si>
  <si>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</si>
  <si>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</si>
  <si>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</si>
  <si>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</si>
  <si>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</si>
  <si>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</si>
  <si>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</si>
  <si>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</si>
  <si>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</si>
  <si>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</si>
  <si>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</si>
  <si>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</si>
  <si>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</si>
  <si>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</si>
  <si>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</si>
  <si>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</si>
  <si>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</si>
  <si>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</si>
  <si>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</si>
  <si>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</si>
  <si>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</si>
  <si>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</si>
  <si>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</si>
  <si>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</si>
  <si>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</si>
  <si>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</si>
  <si>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</si>
  <si>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</si>
  <si>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</si>
  <si>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</si>
  <si>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</si>
  <si>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</si>
  <si>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</si>
  <si>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</si>
  <si>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</si>
  <si>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</si>
  <si>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</si>
  <si>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</si>
  <si>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</si>
  <si>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</si>
  <si>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</si>
  <si>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</si>
  <si>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</si>
  <si>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</si>
  <si>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</si>
  <si>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</si>
  <si>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</si>
  <si>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</si>
  <si>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</si>
  <si>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</si>
  <si>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</si>
  <si>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</si>
  <si>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</si>
  <si>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</si>
  <si>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</si>
  <si>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</si>
  <si>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</si>
  <si>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</si>
  <si>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</si>
  <si>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</si>
  <si>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</si>
  <si>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</si>
  <si>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</si>
  <si>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</si>
  <si>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</si>
  <si>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</si>
  <si>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</si>
  <si>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</si>
  <si>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</si>
  <si>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</si>
  <si>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</si>
  <si>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</si>
  <si>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</si>
  <si>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</si>
  <si>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</si>
  <si>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</si>
  <si>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</si>
  <si>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</si>
  <si>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</si>
  <si>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</si>
  <si>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</si>
  <si>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</si>
  <si>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</si>
  <si>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</si>
  <si>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</si>
  <si>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</si>
  <si>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</si>
  <si>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</si>
  <si>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</si>
  <si>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</si>
  <si>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</si>
  <si>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</si>
  <si>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</si>
  <si>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</si>
  <si>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</si>
  <si>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</si>
  <si>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</si>
  <si>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</si>
  <si>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</si>
  <si>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</si>
  <si>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</si>
  <si>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</si>
  <si>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</si>
  <si>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</si>
  <si>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</si>
  <si>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</si>
  <si>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</si>
  <si>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</si>
  <si>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</si>
  <si>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</si>
  <si>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</si>
  <si>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</si>
  <si>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</si>
  <si>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</si>
  <si>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</si>
  <si>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</si>
  <si>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</si>
  <si>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</si>
  <si>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</si>
  <si>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</si>
  <si>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</si>
  <si>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</si>
  <si>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</si>
  <si>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</si>
  <si>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</si>
  <si>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</si>
  <si>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</si>
  <si>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</si>
  <si>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</si>
  <si>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</si>
  <si>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</si>
  <si>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</si>
  <si>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</si>
  <si>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</si>
  <si>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</si>
  <si>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</si>
  <si>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</si>
  <si>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</si>
  <si>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</si>
  <si>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</si>
  <si>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</si>
  <si>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</si>
  <si>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</si>
  <si>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</si>
  <si>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</si>
  <si>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</si>
  <si>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</si>
  <si>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</si>
  <si>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</si>
  <si>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</si>
  <si>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</si>
  <si>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</si>
  <si>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</si>
  <si>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</si>
  <si>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</si>
  <si>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</si>
  <si>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</si>
  <si>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</si>
  <si>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</si>
  <si>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</si>
  <si>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</si>
  <si>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</si>
  <si>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</si>
  <si>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</si>
  <si>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</si>
  <si>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</si>
  <si>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</si>
  <si>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</si>
  <si>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</si>
  <si>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</si>
  <si>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</si>
  <si>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</si>
  <si>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</si>
  <si>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</si>
  <si>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</si>
  <si>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</si>
  <si>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</si>
  <si>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</si>
  <si>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</si>
  <si>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</si>
  <si>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</si>
  <si>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</si>
  <si>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</si>
  <si>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</si>
  <si>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</si>
  <si>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</si>
  <si>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</si>
  <si>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</si>
  <si>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</si>
  <si>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</si>
  <si>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</si>
  <si>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</si>
  <si>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</si>
  <si>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</si>
  <si>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</si>
  <si>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</si>
  <si>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</si>
  <si>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</si>
  <si>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</si>
  <si>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</si>
  <si>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</si>
  <si>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</si>
  <si>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</si>
  <si>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</si>
  <si>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</si>
  <si>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</si>
  <si>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</si>
  <si>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</si>
  <si>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</si>
  <si>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</si>
  <si>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</si>
  <si>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</si>
  <si>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</si>
  <si>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</si>
  <si>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</si>
  <si>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</si>
  <si>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</si>
  <si>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</si>
  <si>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</si>
  <si>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</si>
  <si>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</si>
  <si>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</si>
  <si>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</si>
  <si>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</si>
  <si>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</si>
  <si>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</si>
  <si>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</si>
  <si>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</si>
  <si>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</si>
  <si>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</si>
  <si>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</si>
  <si>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</si>
  <si>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</si>
  <si>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</si>
  <si>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</si>
  <si>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</si>
  <si>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</si>
  <si>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</si>
  <si>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</si>
  <si>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</si>
  <si>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</si>
  <si>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</si>
  <si>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</si>
  <si>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</si>
  <si>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</si>
  <si>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</si>
  <si>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</si>
  <si>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</si>
  <si>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</si>
  <si>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</si>
  <si>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</si>
  <si>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</si>
  <si>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</si>
  <si>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</si>
  <si>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</si>
  <si>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</si>
  <si>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</si>
  <si>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</si>
  <si>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</si>
  <si>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</si>
  <si>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</si>
  <si>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</si>
  <si>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</si>
  <si>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</si>
  <si>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</si>
  <si>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</si>
  <si>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</si>
  <si>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</si>
  <si>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</si>
  <si>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</si>
  <si>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</si>
  <si>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</si>
  <si>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</si>
  <si>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</si>
  <si>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</si>
  <si>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</si>
  <si>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</si>
  <si>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</si>
  <si>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</si>
  <si>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</si>
  <si>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</si>
  <si>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</si>
  <si>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</si>
  <si>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</si>
  <si>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</si>
  <si>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</si>
  <si>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</si>
  <si>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</si>
  <si>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</si>
  <si>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</si>
  <si>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</si>
  <si>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</si>
  <si>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</si>
  <si>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</si>
  <si>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</si>
  <si>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</si>
  <si>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</si>
  <si>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</si>
  <si>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</si>
  <si>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</si>
  <si>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</si>
  <si>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</si>
  <si>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</si>
  <si>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</si>
  <si>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</si>
  <si>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</si>
  <si>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</si>
  <si>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</si>
  <si>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</si>
  <si>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</si>
  <si>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</si>
  <si>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</si>
  <si>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</si>
  <si>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</si>
  <si>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</si>
  <si>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</si>
  <si>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</si>
  <si>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</si>
  <si>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</si>
  <si>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</si>
  <si>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</si>
  <si>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</si>
  <si>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</si>
  <si>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</si>
  <si>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</si>
  <si>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</si>
  <si>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</si>
  <si>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</si>
  <si>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</si>
  <si>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</si>
  <si>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</si>
  <si>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</si>
  <si>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</si>
  <si>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</si>
  <si>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</si>
  <si>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</si>
  <si>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</si>
  <si>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</si>
  <si>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</si>
  <si>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</si>
  <si>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</si>
  <si>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</si>
  <si>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</si>
  <si>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</si>
  <si>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</si>
  <si>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</si>
  <si>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</si>
  <si>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</si>
  <si>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</si>
  <si>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</si>
  <si>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</si>
  <si>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</si>
  <si>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</si>
  <si>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</si>
  <si>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</si>
  <si>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</si>
  <si>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</si>
  <si>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</si>
  <si>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</si>
  <si>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</si>
  <si>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</si>
  <si>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</si>
  <si>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</si>
  <si>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</si>
  <si>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</si>
  <si>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</si>
  <si>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</si>
  <si>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</si>
  <si>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</si>
  <si>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</si>
  <si>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</si>
  <si>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</si>
  <si>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</si>
  <si>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</si>
  <si>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</si>
  <si>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</si>
  <si>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</si>
  <si>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</si>
  <si>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</si>
  <si>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</si>
  <si>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</si>
  <si>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</si>
  <si>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</si>
  <si>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</si>
  <si>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</si>
  <si>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</si>
  <si>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</si>
  <si>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</si>
  <si>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</si>
  <si>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</si>
  <si>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</si>
  <si>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</si>
  <si>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</si>
  <si>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</si>
  <si>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</si>
  <si>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</si>
  <si>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</si>
  <si>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</si>
  <si>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</si>
  <si>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</si>
  <si>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</si>
  <si>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</si>
  <si>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</si>
  <si>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</si>
  <si>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</si>
  <si>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</si>
  <si>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</si>
  <si>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</si>
  <si>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</si>
  <si>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</si>
  <si>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</si>
  <si>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</si>
  <si>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</si>
  <si>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</si>
  <si>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</si>
  <si>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</si>
  <si>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</si>
  <si>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</si>
  <si>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</si>
  <si>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</si>
  <si>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</si>
  <si>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</si>
  <si>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</si>
  <si>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</si>
  <si>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</si>
  <si>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</si>
  <si>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</si>
  <si>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</si>
  <si>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</si>
  <si>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</si>
  <si>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</si>
  <si>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</si>
  <si>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</si>
  <si>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</si>
  <si>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</si>
  <si>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</si>
  <si>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</si>
  <si>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</si>
  <si>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</si>
  <si>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</si>
  <si>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</si>
  <si>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</si>
  <si>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</si>
  <si>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</si>
  <si>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</si>
  <si>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</si>
  <si>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</si>
  <si>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</si>
  <si>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</si>
  <si>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</si>
  <si>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</si>
  <si>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</si>
  <si>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</si>
  <si>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</si>
  <si>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</si>
  <si>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</si>
  <si>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</si>
  <si>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</si>
  <si>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</si>
  <si>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</si>
  <si>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</si>
  <si>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</si>
  <si>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</si>
  <si>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</si>
  <si>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</si>
  <si>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</si>
  <si>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</si>
  <si>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</si>
  <si>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</si>
  <si>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</si>
  <si>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</si>
  <si>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</si>
  <si>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</si>
  <si>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</si>
  <si>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</si>
  <si>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</si>
  <si>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</si>
  <si>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</si>
  <si>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</si>
  <si>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</si>
  <si>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</si>
  <si>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</si>
  <si>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</si>
  <si>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</si>
  <si>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</si>
  <si>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</si>
  <si>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</si>
  <si>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</si>
  <si>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</si>
  <si>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</si>
  <si>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</si>
  <si>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</si>
  <si>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</si>
  <si>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</si>
  <si>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</si>
  <si>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</si>
  <si>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</si>
  <si>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</si>
  <si>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</si>
  <si>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</si>
  <si>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</si>
  <si>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</si>
  <si>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</si>
  <si>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</si>
  <si>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</si>
  <si>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</si>
  <si>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</si>
  <si>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</si>
  <si>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</si>
  <si>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</si>
  <si>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</si>
  <si>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</si>
  <si>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</si>
  <si>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</si>
  <si>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</si>
  <si>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</si>
  <si>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</si>
  <si>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</si>
  <si>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</si>
  <si>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</si>
  <si>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</si>
  <si>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</si>
  <si>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</si>
  <si>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</si>
  <si>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</si>
  <si>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</si>
  <si>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</si>
  <si>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</si>
  <si>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</si>
  <si>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</si>
  <si>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</si>
  <si>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</si>
  <si>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</si>
  <si>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</si>
  <si>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</si>
  <si>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</si>
  <si>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</si>
  <si>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</si>
  <si>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</si>
  <si>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</si>
  <si>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</si>
  <si>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</si>
  <si>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</si>
  <si>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</si>
  <si>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</si>
  <si>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</si>
  <si>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</si>
  <si>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</si>
  <si>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</si>
  <si>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</si>
  <si>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</si>
  <si>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</si>
  <si>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</si>
  <si>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</si>
  <si>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</si>
  <si>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</si>
  <si>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</si>
  <si>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</si>
  <si>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</si>
  <si>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</si>
  <si>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</si>
  <si>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</si>
  <si>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</si>
  <si>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</si>
  <si>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</si>
  <si>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</si>
  <si>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</si>
  <si>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</si>
  <si>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</si>
  <si>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</si>
  <si>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</si>
  <si>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</si>
  <si>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</si>
  <si>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</si>
  <si>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</si>
  <si>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</si>
  <si>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</si>
  <si>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</si>
  <si>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</si>
  <si>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</si>
  <si>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</si>
  <si>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</si>
  <si>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</si>
  <si>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</si>
  <si>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</si>
  <si>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</si>
  <si>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</si>
  <si>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</si>
  <si>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</si>
  <si>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</si>
  <si>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</si>
  <si>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</si>
  <si>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</si>
  <si>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</si>
  <si>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</si>
  <si>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</si>
  <si>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</si>
  <si>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</si>
  <si>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</si>
  <si>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</si>
  <si>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</si>
  <si>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</si>
  <si>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</si>
  <si>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</si>
  <si>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</si>
  <si>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</si>
  <si>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</si>
  <si>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</si>
  <si>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</si>
  <si>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</si>
  <si>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</si>
  <si>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</si>
  <si>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</si>
  <si>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</si>
  <si>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</si>
  <si>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</si>
  <si>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</si>
  <si>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</si>
  <si>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</si>
  <si>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</si>
  <si>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</si>
  <si>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</si>
  <si>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</si>
  <si>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</si>
  <si>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</si>
  <si>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</si>
  <si>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</si>
  <si>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</si>
  <si>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</si>
  <si>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</si>
  <si>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</si>
  <si>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</si>
  <si>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</si>
  <si>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</si>
  <si>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</si>
  <si>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</si>
  <si>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</si>
  <si>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</si>
  <si>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</si>
  <si>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</si>
  <si>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</si>
  <si>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</si>
  <si>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</si>
  <si>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</si>
  <si>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</si>
  <si>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</si>
  <si>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</si>
  <si>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</si>
  <si>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</si>
  <si>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</si>
  <si>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</si>
  <si>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</si>
  <si>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</si>
  <si>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</si>
  <si>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</si>
  <si>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</si>
  <si>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</si>
  <si>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</si>
  <si>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</si>
  <si>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</si>
  <si>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</si>
  <si>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</si>
  <si>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</si>
  <si>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</si>
  <si>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</si>
  <si>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</si>
  <si>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</si>
  <si>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</si>
  <si>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</si>
  <si>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</si>
  <si>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</si>
  <si>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</si>
  <si>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</si>
  <si>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</si>
  <si>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</si>
  <si>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</si>
  <si>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</si>
  <si>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</si>
  <si>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</si>
  <si>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</si>
  <si>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</si>
  <si>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</si>
  <si>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</si>
  <si>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</si>
  <si>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</si>
  <si>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</si>
  <si>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</si>
  <si>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</si>
  <si>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</si>
  <si>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</si>
  <si>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</si>
  <si>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</si>
  <si>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</si>
  <si>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</si>
  <si>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</si>
  <si>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</si>
  <si>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</si>
  <si>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</si>
  <si>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</si>
  <si>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</si>
  <si>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</si>
  <si>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</si>
  <si>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</si>
  <si>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</si>
  <si>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</si>
  <si>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</si>
  <si>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</si>
  <si>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</si>
  <si>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</si>
  <si>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</si>
  <si>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</si>
  <si>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</si>
  <si>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</si>
  <si>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</si>
  <si>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</si>
  <si>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</si>
  <si>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</si>
  <si>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</si>
  <si>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</si>
  <si>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</si>
  <si>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</si>
  <si>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</si>
  <si>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</si>
  <si>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</si>
  <si>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</si>
  <si>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</si>
  <si>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</si>
  <si>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</si>
  <si>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</si>
  <si>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</si>
  <si>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</si>
  <si>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</si>
  <si>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</si>
  <si>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</si>
  <si>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</si>
  <si>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</si>
  <si>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</si>
  <si>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</si>
  <si>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</si>
  <si>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</si>
  <si>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</si>
  <si>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</si>
  <si>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</si>
  <si>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</si>
  <si>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</si>
  <si>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</si>
  <si>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</si>
  <si>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</si>
  <si>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</si>
  <si>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</si>
  <si>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</si>
  <si>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</si>
  <si>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</si>
  <si>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</si>
  <si>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</si>
  <si>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</si>
  <si>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</si>
  <si>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</si>
  <si>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</si>
  <si>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</si>
  <si>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</si>
  <si>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</si>
  <si>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</si>
  <si>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</si>
  <si>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</si>
  <si>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</si>
  <si>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</si>
  <si>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</si>
  <si>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</si>
  <si>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</si>
  <si>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</si>
  <si>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</si>
  <si>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</si>
  <si>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</si>
  <si>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</si>
  <si>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</si>
  <si>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</si>
  <si>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</si>
  <si>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</si>
  <si>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</si>
  <si>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</si>
  <si>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</si>
  <si>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</si>
  <si>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</si>
  <si>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</si>
  <si>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</si>
  <si>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</si>
  <si>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</si>
  <si>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</si>
  <si>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</si>
  <si>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</si>
  <si>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</si>
  <si>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</si>
  <si>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</si>
  <si>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</si>
  <si>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</si>
  <si>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</si>
  <si>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</si>
  <si>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</si>
  <si>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</si>
  <si>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</si>
  <si>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</si>
  <si>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</si>
  <si>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</si>
  <si>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</si>
  <si>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</si>
  <si>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</si>
  <si>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</si>
  <si>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</si>
  <si>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</si>
  <si>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</si>
  <si>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</si>
  <si>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</si>
  <si>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</si>
  <si>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</si>
  <si>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</si>
  <si>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</si>
  <si>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</si>
  <si>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</si>
  <si>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</si>
  <si>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</si>
  <si>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</si>
  <si>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</si>
  <si>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</si>
  <si>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</si>
  <si>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</si>
  <si>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</si>
  <si>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</si>
  <si>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</si>
  <si>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</si>
  <si>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</si>
  <si>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</si>
  <si>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</si>
  <si>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</si>
  <si>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</si>
  <si>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</si>
  <si>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</si>
  <si>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</si>
  <si>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</si>
  <si>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</si>
  <si>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</si>
  <si>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</si>
  <si>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</si>
  <si>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</si>
  <si>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</si>
  <si>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</si>
  <si>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</si>
  <si>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</si>
  <si>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</si>
  <si>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</si>
  <si>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</si>
  <si>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</si>
  <si>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</si>
  <si>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</si>
  <si>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</si>
  <si>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</si>
  <si>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</si>
  <si>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</si>
  <si>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</si>
  <si>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</si>
  <si>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</si>
  <si>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</si>
  <si>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</si>
  <si>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</si>
  <si>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</si>
  <si>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</si>
  <si>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</si>
  <si>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</si>
  <si>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</si>
  <si>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</si>
  <si>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</si>
  <si>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</si>
  <si>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</si>
  <si>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</si>
  <si>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</si>
  <si>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</si>
  <si>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</si>
  <si>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</si>
  <si>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</si>
  <si>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</si>
  <si>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</si>
  <si>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</si>
  <si>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</si>
  <si>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</si>
  <si>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</si>
  <si>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</si>
  <si>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</si>
  <si>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</si>
  <si>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</si>
  <si>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</si>
  <si>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</si>
  <si>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</si>
  <si>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</si>
  <si>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</si>
  <si>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</si>
  <si>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</si>
  <si>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</si>
  <si>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</si>
  <si>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</si>
  <si>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</si>
  <si>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</si>
  <si>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</si>
  <si>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</si>
  <si>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</si>
  <si>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</si>
  <si>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</si>
  <si>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</si>
  <si>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</si>
  <si>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</si>
  <si>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</si>
  <si>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</si>
  <si>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</si>
  <si>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</si>
  <si>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</si>
  <si>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</si>
  <si>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</si>
  <si>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</si>
  <si>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</si>
  <si>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</si>
  <si>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</si>
  <si>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</si>
  <si>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</si>
  <si>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</si>
  <si>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</si>
  <si>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</si>
  <si>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</si>
  <si>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</si>
  <si>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</si>
  <si>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</si>
  <si>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</si>
  <si>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</si>
  <si>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</si>
  <si>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</si>
  <si>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</si>
  <si>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</si>
  <si>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</si>
  <si>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</si>
  <si>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</si>
  <si>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</si>
  <si>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</si>
  <si>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</si>
  <si>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</si>
  <si>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</si>
  <si>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</si>
  <si>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</si>
  <si>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</si>
  <si>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</si>
  <si>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</si>
  <si>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</si>
  <si>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</si>
  <si>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</si>
  <si>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</si>
  <si>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</si>
  <si>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</si>
  <si>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</si>
  <si>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</si>
  <si>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</si>
  <si>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</si>
  <si>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</si>
  <si>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</si>
  <si>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</si>
  <si>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</si>
  <si>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</si>
  <si>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</si>
  <si>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</si>
  <si>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</si>
  <si>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</si>
  <si>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</si>
  <si>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</si>
  <si>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</si>
  <si>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</si>
  <si>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</si>
  <si>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</si>
  <si>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</si>
  <si>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</si>
  <si>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</si>
  <si>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</si>
  <si>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</si>
  <si>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</si>
  <si>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</si>
  <si>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</si>
  <si>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</si>
  <si>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</si>
  <si>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</si>
  <si>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</si>
  <si>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</si>
  <si>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</si>
  <si>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</si>
  <si>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</si>
  <si>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</si>
  <si>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</si>
  <si>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</si>
  <si>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</si>
  <si>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</si>
  <si>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</si>
  <si>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</si>
  <si>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</si>
  <si>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</si>
  <si>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</si>
  <si>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</si>
  <si>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</si>
  <si>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</si>
  <si>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</si>
  <si>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</si>
  <si>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</si>
  <si>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</si>
  <si>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</si>
  <si>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</si>
  <si>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</si>
  <si>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</si>
  <si>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</si>
  <si>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</si>
  <si>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</si>
  <si>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</si>
  <si>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</si>
  <si>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</si>
  <si>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</si>
  <si>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</si>
  <si>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</si>
  <si>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</si>
  <si>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</si>
  <si>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</si>
  <si>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</si>
  <si>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</si>
  <si>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</si>
  <si>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</si>
  <si>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</si>
  <si>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</si>
  <si>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</si>
  <si>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</si>
  <si>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</si>
  <si>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</si>
  <si>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</si>
  <si>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</si>
  <si>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</si>
  <si>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</si>
  <si>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</si>
  <si>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</si>
  <si>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</si>
  <si>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</si>
  <si>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</si>
  <si>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</si>
  <si>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</si>
  <si>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</si>
  <si>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</si>
  <si>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</si>
  <si>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</si>
  <si>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</si>
  <si>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</si>
  <si>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</si>
  <si>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</si>
  <si>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</si>
  <si>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</si>
  <si>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</si>
  <si>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</si>
  <si>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</si>
  <si>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</si>
  <si>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</si>
  <si>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</si>
  <si>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</si>
  <si>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</si>
  <si>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</si>
  <si>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</si>
  <si>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</si>
  <si>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</si>
  <si>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</si>
  <si>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</si>
  <si>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</si>
  <si>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</si>
  <si>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</si>
  <si>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</si>
  <si>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</si>
  <si>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</si>
  <si>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</si>
  <si>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</si>
  <si>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</si>
  <si>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</si>
  <si>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</si>
  <si>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</si>
  <si>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</si>
  <si>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</si>
  <si>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</si>
  <si>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</si>
  <si>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</si>
  <si>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</si>
  <si>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</si>
  <si>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</si>
  <si>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</si>
  <si>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</si>
  <si>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</si>
  <si>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</si>
  <si>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</si>
  <si>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</si>
  <si>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</si>
  <si>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</si>
  <si>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</si>
  <si>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</si>
  <si>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</si>
  <si>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</si>
  <si>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</si>
  <si>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</si>
  <si>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</si>
  <si>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</si>
  <si>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</si>
  <si>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</si>
  <si>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</si>
  <si>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</si>
  <si>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</si>
  <si>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</si>
  <si>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</si>
  <si>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</si>
  <si>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</si>
  <si>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</si>
  <si>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</si>
  <si>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</si>
  <si>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</si>
  <si>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</si>
  <si>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</si>
  <si>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</si>
  <si>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</si>
  <si>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</si>
  <si>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</si>
  <si>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</si>
  <si>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</si>
  <si>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</si>
  <si>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</si>
  <si>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</si>
  <si>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</si>
  <si>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</si>
  <si>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</si>
  <si>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</si>
  <si>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</si>
  <si>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</si>
  <si>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</si>
  <si>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</si>
  <si>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</si>
  <si>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</si>
  <si>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</si>
  <si>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</si>
  <si>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</si>
  <si>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</si>
  <si>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</si>
  <si>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</si>
  <si>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</si>
  <si>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</si>
  <si>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</si>
  <si>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</si>
  <si>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</si>
  <si>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</si>
  <si>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</si>
  <si>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</si>
  <si>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</si>
  <si>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</si>
  <si>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</si>
  <si>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</si>
  <si>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</si>
  <si>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</si>
  <si>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</si>
  <si>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</si>
  <si>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</si>
  <si>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</si>
  <si>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</si>
  <si>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</si>
  <si>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</si>
  <si>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</si>
  <si>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</si>
  <si>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</si>
  <si>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</si>
  <si>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</si>
  <si>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</si>
  <si>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</si>
  <si>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</si>
  <si>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</si>
  <si>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</si>
  <si>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</si>
  <si>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</si>
  <si>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</si>
  <si>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</si>
  <si>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</si>
  <si>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</si>
  <si>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</si>
  <si>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</si>
  <si>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</si>
  <si>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</si>
  <si>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</si>
  <si>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</si>
  <si>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</si>
  <si>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</si>
  <si>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</si>
  <si>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</si>
  <si>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</si>
  <si>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</si>
  <si>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</si>
  <si>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</si>
  <si>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</si>
  <si>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</si>
  <si>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</si>
  <si>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</si>
  <si>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</si>
  <si>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</si>
  <si>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</si>
  <si>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</si>
  <si>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</si>
  <si>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</si>
  <si>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</si>
  <si>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</si>
  <si>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</si>
  <si>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</si>
  <si>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</si>
  <si>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</si>
  <si>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</si>
  <si>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</si>
  <si>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</si>
  <si>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</si>
  <si>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</si>
  <si>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</si>
  <si>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</si>
  <si>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</si>
  <si>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</si>
  <si>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</si>
  <si>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</si>
  <si>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</si>
  <si>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</si>
  <si>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</si>
  <si>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</si>
  <si>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</si>
  <si>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</si>
  <si>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</si>
  <si>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</si>
  <si>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</si>
  <si>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</si>
  <si>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</si>
  <si>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</si>
  <si>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</si>
  <si>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</si>
  <si>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</si>
  <si>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</si>
  <si>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</si>
  <si>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</si>
  <si>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</si>
  <si>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</si>
  <si>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</si>
  <si>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</si>
  <si>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</si>
  <si>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</si>
  <si>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</si>
  <si>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</si>
  <si>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</si>
  <si>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</si>
  <si>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</si>
  <si>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</si>
  <si>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</si>
  <si>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</si>
  <si>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</si>
  <si>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</si>
  <si>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</si>
  <si>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</si>
  <si>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</si>
  <si>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</si>
  <si>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</si>
  <si>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</si>
  <si>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</si>
  <si>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</si>
  <si>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</si>
  <si>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</si>
  <si>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</si>
  <si>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</si>
  <si>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</si>
  <si>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</si>
  <si>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</si>
  <si>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</si>
  <si>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</si>
  <si>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</si>
  <si>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</si>
  <si>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</si>
  <si>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</si>
  <si>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</si>
  <si>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</si>
  <si>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</si>
  <si>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</si>
  <si>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</si>
  <si>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</si>
  <si>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</si>
  <si>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</si>
  <si>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</si>
  <si>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</si>
  <si>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</si>
  <si>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</si>
  <si>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</si>
  <si>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</si>
  <si>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</si>
  <si>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</si>
  <si>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</si>
  <si>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</si>
  <si>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</si>
  <si>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</si>
  <si>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</si>
  <si>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</si>
  <si>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</si>
  <si>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</si>
  <si>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</si>
  <si>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</si>
  <si>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</si>
  <si>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</si>
  <si>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</si>
  <si>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</si>
  <si>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</si>
  <si>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</si>
  <si>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</si>
  <si>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</si>
  <si>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</si>
  <si>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</si>
  <si>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</si>
  <si>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</si>
  <si>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</si>
  <si>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</si>
  <si>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</si>
  <si>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</si>
  <si>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</si>
  <si>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</si>
  <si>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</si>
  <si>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</si>
  <si>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</si>
  <si>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</si>
  <si>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</si>
  <si>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</si>
  <si>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</si>
  <si>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</si>
  <si>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</si>
  <si>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</si>
  <si>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</si>
  <si>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</si>
  <si>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</si>
  <si>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</si>
  <si>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</si>
  <si>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</si>
  <si>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</si>
  <si>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</si>
  <si>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</si>
  <si>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</si>
  <si>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</si>
  <si>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</si>
  <si>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</si>
  <si>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</si>
  <si>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</si>
  <si>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</si>
  <si>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</si>
  <si>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</si>
  <si>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</si>
  <si>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</si>
  <si>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</si>
  <si>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</si>
  <si>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</si>
  <si>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</si>
  <si>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</si>
  <si>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</si>
  <si>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</si>
  <si>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</si>
  <si>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</si>
  <si>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</si>
  <si>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</si>
  <si>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</si>
  <si>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</si>
  <si>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</si>
  <si>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</si>
  <si>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</si>
  <si>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</si>
  <si>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</si>
  <si>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</si>
  <si>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</si>
  <si>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</si>
  <si>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</si>
  <si>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</si>
  <si>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</si>
  <si>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</si>
  <si>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</si>
  <si>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</si>
  <si>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</si>
  <si>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</si>
  <si>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</si>
  <si>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</si>
  <si>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</si>
  <si>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</si>
  <si>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</si>
  <si>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</si>
  <si>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</si>
  <si>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</si>
  <si>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</si>
  <si>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</si>
  <si>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</si>
  <si>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</si>
  <si>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</si>
  <si>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</si>
  <si>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</si>
  <si>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</si>
  <si>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</si>
  <si>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</si>
  <si>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</si>
  <si>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</si>
  <si>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</si>
  <si>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</si>
  <si>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</si>
  <si>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</si>
  <si>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</si>
  <si>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</si>
  <si>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</si>
  <si>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</si>
  <si>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</si>
  <si>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</si>
  <si>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</si>
  <si>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</si>
  <si>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</si>
  <si>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</si>
  <si>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</si>
  <si>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</si>
  <si>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</si>
  <si>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</si>
  <si>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</si>
  <si>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</si>
  <si>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</si>
  <si>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</si>
  <si>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</si>
  <si>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</si>
  <si>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</si>
  <si>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</si>
  <si>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</si>
  <si>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</si>
  <si>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</si>
  <si>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</si>
  <si>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</si>
  <si>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</si>
  <si>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</si>
  <si>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</si>
  <si>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</si>
  <si>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</si>
  <si>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</si>
  <si>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</si>
  <si>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</si>
  <si>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</si>
  <si>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</si>
  <si>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</si>
  <si>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</si>
  <si>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</si>
  <si>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</si>
  <si>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</si>
  <si>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</si>
  <si>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</si>
  <si>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</si>
  <si>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</si>
  <si>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</si>
  <si>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</si>
  <si>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</si>
  <si>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</si>
  <si>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</si>
  <si>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</si>
  <si>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</si>
  <si>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</si>
  <si>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</si>
  <si>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</si>
  <si>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</si>
  <si>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</si>
  <si>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</si>
  <si>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</si>
  <si>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</si>
  <si>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</si>
  <si>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</si>
  <si>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</si>
  <si>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</si>
  <si>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</si>
  <si>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</si>
  <si>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</si>
  <si>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</si>
  <si>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</si>
  <si>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</si>
  <si>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</si>
  <si>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</si>
  <si>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</si>
  <si>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</si>
  <si>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</si>
  <si>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</si>
  <si>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</si>
  <si>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</si>
  <si>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</si>
  <si>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</si>
  <si>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</si>
  <si>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</si>
  <si>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</si>
  <si>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</si>
  <si>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</si>
  <si>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</si>
  <si>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</si>
  <si>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</si>
  <si>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</si>
  <si>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</si>
  <si>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</si>
  <si>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</si>
  <si>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</si>
  <si>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</si>
  <si>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</si>
  <si>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</si>
  <si>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</si>
  <si>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</si>
  <si>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</si>
  <si>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</si>
  <si>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</si>
  <si>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</si>
  <si>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</si>
  <si>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</si>
  <si>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</si>
  <si>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</si>
  <si>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</si>
  <si>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</si>
  <si>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</si>
  <si>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</si>
  <si>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</si>
  <si>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</si>
  <si>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</si>
  <si>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</si>
  <si>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</si>
  <si>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</si>
  <si>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</si>
  <si>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</si>
  <si>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</si>
  <si>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</si>
  <si>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</si>
  <si>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</si>
  <si>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</si>
  <si>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</si>
  <si>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</si>
  <si>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</si>
  <si>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</si>
  <si>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</si>
  <si>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</si>
  <si>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</si>
  <si>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</si>
  <si>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</si>
  <si>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</si>
  <si>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</si>
  <si>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</si>
  <si>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</si>
  <si>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</si>
  <si>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</si>
  <si>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</si>
  <si>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</si>
  <si>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</si>
  <si>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</si>
  <si>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</si>
  <si>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</si>
  <si>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</si>
  <si>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</si>
  <si>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</si>
  <si>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</si>
  <si>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</si>
  <si>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</si>
  <si>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</si>
  <si>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</si>
  <si>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</si>
  <si>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</si>
  <si>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</si>
  <si>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</si>
  <si>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</si>
  <si>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</si>
  <si>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</si>
  <si>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</si>
  <si>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</si>
  <si>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</si>
  <si>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</si>
  <si>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</si>
  <si>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</si>
  <si>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</si>
  <si>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</si>
  <si>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</si>
  <si>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</si>
  <si>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</si>
  <si>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</si>
  <si>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</si>
  <si>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</si>
  <si>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</si>
  <si>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</si>
  <si>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</si>
  <si>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</si>
  <si>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</si>
  <si>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</si>
  <si>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</si>
  <si>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</si>
  <si>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</si>
  <si>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</si>
  <si>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</si>
  <si>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</si>
  <si>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</si>
  <si>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</si>
  <si>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</si>
  <si>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</si>
  <si>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</si>
  <si>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</si>
  <si>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</si>
  <si>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</si>
  <si>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</si>
  <si>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</si>
  <si>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</si>
  <si>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</si>
  <si>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</si>
  <si>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</si>
  <si>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</si>
  <si>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</si>
  <si>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</si>
  <si>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</si>
  <si>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</si>
  <si>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</si>
  <si>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</si>
  <si>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</si>
  <si>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</si>
  <si>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</si>
  <si>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</si>
  <si>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</si>
  <si>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</si>
  <si>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</si>
  <si>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</si>
  <si>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</si>
  <si>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</si>
  <si>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</si>
  <si>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</si>
  <si>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</si>
  <si>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</si>
  <si>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</si>
  <si>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</si>
  <si>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</si>
  <si>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</si>
  <si>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</si>
  <si>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</si>
  <si>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</si>
  <si>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</si>
  <si>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</si>
  <si>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</si>
  <si>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</si>
  <si>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</si>
  <si>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</si>
  <si>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</si>
  <si>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</si>
  <si>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</si>
  <si>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</si>
  <si>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</si>
  <si>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</si>
  <si>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</si>
  <si>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</si>
  <si>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</si>
  <si>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</si>
  <si>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</si>
  <si>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</si>
  <si>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</si>
  <si>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</si>
  <si>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</si>
  <si>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</si>
  <si>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</si>
  <si>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</si>
  <si>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</si>
  <si>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</si>
  <si>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</si>
  <si>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</si>
  <si>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</si>
  <si>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</si>
  <si>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</si>
  <si>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</si>
  <si>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</si>
  <si>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</si>
  <si>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</si>
  <si>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</si>
  <si>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</si>
  <si>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</si>
  <si>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</si>
  <si>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</si>
  <si>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</si>
  <si>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</si>
  <si>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</si>
  <si>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</si>
  <si>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</si>
  <si>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</si>
  <si>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</si>
  <si>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</si>
  <si>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</si>
  <si>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</si>
  <si>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</si>
  <si>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</si>
  <si>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</si>
  <si>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</si>
  <si>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</si>
  <si>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</si>
  <si>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</si>
  <si>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</si>
  <si>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</si>
  <si>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</si>
  <si>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</si>
  <si>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</si>
  <si>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</si>
  <si>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</si>
  <si>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</si>
  <si>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</si>
  <si>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</si>
  <si>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</si>
  <si>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</si>
  <si>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</si>
  <si>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</si>
  <si>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</si>
  <si>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</si>
  <si>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</si>
  <si>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</si>
  <si>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</si>
  <si>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</si>
  <si>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</si>
  <si>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</si>
  <si>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</si>
  <si>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</si>
  <si>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</si>
  <si>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</si>
  <si>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</si>
  <si>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</si>
  <si>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</si>
  <si>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</si>
  <si>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</si>
  <si>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</si>
  <si>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</si>
  <si>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</si>
  <si>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</si>
  <si>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</si>
  <si>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</si>
  <si>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</si>
  <si>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</si>
  <si>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</si>
  <si>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</si>
  <si>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</si>
  <si>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</si>
  <si>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</si>
  <si>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</si>
  <si>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</si>
  <si>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</si>
  <si>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</si>
  <si>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</si>
  <si>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</si>
  <si>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</si>
  <si>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</si>
  <si>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</si>
  <si>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</si>
  <si>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</si>
  <si>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</si>
  <si>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</si>
  <si>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</si>
  <si>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</si>
  <si>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</si>
  <si>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</si>
  <si>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</si>
  <si>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</si>
  <si>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</si>
  <si>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</si>
  <si>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</si>
  <si>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</si>
  <si>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</si>
  <si>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</si>
  <si>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</si>
  <si>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</si>
  <si>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</si>
  <si>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</si>
  <si>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</si>
  <si>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</si>
  <si>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</si>
  <si>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</si>
  <si>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</si>
  <si>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</si>
  <si>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</si>
  <si>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</si>
  <si>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</si>
  <si>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</si>
  <si>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</si>
  <si>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</si>
  <si>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</si>
  <si>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</si>
  <si>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</si>
  <si>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</si>
  <si>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</si>
  <si>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</si>
  <si>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</si>
  <si>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</si>
  <si>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</si>
  <si>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</si>
  <si>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</si>
  <si>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</si>
  <si>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</si>
  <si>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</si>
  <si>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</si>
  <si>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</si>
  <si>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</si>
  <si>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</si>
  <si>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</si>
  <si>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</si>
  <si>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</si>
  <si>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</si>
  <si>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</si>
  <si>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</si>
  <si>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</si>
  <si>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</si>
  <si>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</si>
  <si>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</si>
  <si>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</si>
  <si>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</si>
  <si>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</si>
  <si>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</si>
  <si>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</si>
  <si>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</si>
  <si>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</si>
  <si>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</si>
  <si>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</si>
  <si>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</si>
  <si>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</si>
  <si>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</si>
  <si>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</si>
  <si>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</si>
  <si>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</si>
  <si>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</si>
  <si>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</si>
  <si>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</si>
  <si>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</si>
  <si>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</si>
  <si>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</si>
  <si>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</si>
  <si>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</si>
  <si>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</si>
  <si>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</si>
  <si>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</si>
  <si>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</si>
  <si>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</si>
  <si>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</si>
  <si>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</si>
  <si>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</si>
  <si>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</si>
  <si>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</si>
  <si>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</si>
  <si>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</si>
  <si>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</si>
  <si>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</si>
  <si>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</si>
  <si>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</si>
  <si>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</si>
  <si>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</si>
  <si>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</si>
  <si>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</si>
  <si>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</si>
  <si>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</si>
  <si>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</si>
  <si>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</si>
  <si>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</si>
  <si>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</si>
  <si>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</si>
  <si>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</si>
  <si>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</si>
  <si>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</si>
  <si>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</si>
  <si>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</si>
  <si>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</si>
  <si>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</si>
  <si>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</si>
  <si>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</si>
  <si>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</si>
  <si>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</si>
  <si>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</si>
  <si>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</si>
  <si>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</si>
  <si>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</si>
  <si>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</si>
  <si>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</si>
  <si>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</si>
  <si>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</si>
  <si>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</si>
  <si>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</si>
  <si>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</si>
  <si>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</si>
  <si>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</si>
  <si>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</si>
  <si>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</si>
  <si>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</si>
  <si>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</si>
  <si>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</si>
  <si>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</si>
  <si>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</si>
  <si>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</si>
  <si>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</si>
  <si>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</si>
  <si>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</si>
  <si>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</si>
  <si>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</si>
  <si>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</si>
  <si>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</si>
  <si>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</si>
  <si>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</si>
  <si>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</si>
  <si>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</si>
  <si>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</si>
  <si>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</si>
  <si>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</si>
  <si>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</si>
  <si>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</si>
  <si>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</si>
  <si>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</si>
  <si>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</si>
  <si>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</si>
  <si>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</si>
  <si>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</si>
  <si>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</si>
  <si>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</si>
  <si>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</si>
  <si>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</si>
  <si>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</si>
  <si>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</si>
  <si>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</si>
  <si>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</si>
  <si>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</si>
  <si>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</si>
  <si>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</si>
  <si>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</si>
  <si>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</si>
  <si>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</si>
  <si>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</si>
  <si>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</si>
  <si>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</si>
  <si>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</si>
  <si>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</si>
  <si>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</si>
  <si>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</si>
  <si>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</si>
  <si>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</si>
  <si>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</si>
  <si>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</si>
  <si>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</si>
  <si>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</si>
  <si>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</si>
  <si>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</si>
  <si>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</si>
  <si>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</si>
  <si>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</si>
  <si>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</si>
  <si>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</si>
  <si>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</si>
  <si>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</si>
  <si>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</si>
  <si>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</si>
  <si>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</si>
  <si>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</si>
  <si>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</si>
  <si>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</si>
  <si>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</si>
  <si>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</si>
  <si>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</si>
  <si>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</si>
  <si>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</si>
  <si>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</si>
  <si>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</si>
  <si>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</si>
  <si>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</si>
  <si>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</si>
  <si>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</si>
  <si>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</si>
  <si>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</si>
  <si>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</si>
  <si>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</si>
  <si>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</si>
  <si>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</si>
  <si>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</si>
  <si>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</si>
  <si>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</si>
  <si>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</si>
  <si>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</si>
  <si>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</si>
  <si>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</si>
  <si>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</si>
  <si>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</si>
  <si>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</si>
  <si>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</si>
  <si>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</si>
  <si>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</si>
  <si>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</si>
  <si>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</si>
  <si>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</si>
  <si>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</si>
  <si>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</si>
  <si>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</si>
  <si>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</si>
  <si>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</si>
  <si>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</si>
  <si>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</si>
  <si>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</si>
  <si>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</si>
  <si>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</si>
  <si>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</si>
  <si>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</si>
  <si>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</si>
  <si>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</si>
  <si>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</si>
  <si>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</si>
  <si>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</si>
  <si>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</si>
  <si>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</si>
  <si>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</si>
  <si>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</si>
  <si>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</si>
  <si>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</si>
  <si>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</si>
  <si>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</si>
  <si>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</si>
  <si>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</si>
  <si>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</si>
  <si>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</si>
  <si>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</si>
  <si>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</si>
  <si>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</si>
  <si>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</si>
  <si>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</si>
  <si>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</si>
  <si>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</si>
  <si>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</si>
  <si>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</si>
  <si>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</si>
  <si>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</si>
  <si>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</si>
  <si>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</si>
  <si>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</si>
  <si>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</si>
  <si>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</si>
  <si>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</si>
  <si>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</si>
  <si>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</si>
  <si>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</si>
  <si>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</si>
  <si>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</si>
  <si>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</si>
  <si>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</si>
  <si>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</si>
  <si>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</si>
  <si>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</si>
  <si>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</si>
  <si>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</si>
  <si>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</si>
  <si>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</si>
  <si>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</si>
  <si>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</si>
  <si>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</si>
  <si>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</si>
  <si>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</si>
  <si>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</si>
  <si>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</si>
  <si>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</si>
  <si>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</si>
  <si>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</si>
  <si>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</si>
  <si>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</si>
  <si>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</si>
  <si>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</si>
  <si>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</si>
  <si>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</si>
  <si>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</si>
  <si>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</si>
  <si>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</si>
  <si>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</si>
  <si>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</si>
  <si>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</si>
  <si>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</si>
  <si>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</si>
  <si>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</si>
  <si>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</si>
  <si>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</si>
  <si>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</si>
  <si>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</si>
  <si>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</si>
  <si>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</si>
  <si>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</si>
  <si>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</si>
  <si>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</si>
  <si>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</si>
  <si>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</si>
  <si>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</si>
  <si>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</si>
  <si>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</si>
  <si>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</si>
  <si>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</si>
  <si>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</si>
  <si>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</si>
  <si>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</si>
  <si>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</si>
  <si>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</si>
  <si>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</si>
  <si>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</si>
  <si>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</si>
  <si>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</si>
  <si>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</si>
  <si>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</si>
  <si>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</si>
  <si>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</si>
  <si>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</si>
  <si>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</si>
  <si>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</si>
  <si>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</si>
  <si>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</si>
  <si>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</si>
  <si>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</si>
  <si>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</si>
  <si>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</si>
  <si>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</si>
  <si>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</si>
  <si>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</si>
  <si>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</si>
  <si>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</si>
  <si>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</si>
  <si>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</si>
  <si>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</si>
  <si>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</si>
  <si>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</si>
  <si>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</si>
  <si>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</si>
  <si>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</si>
  <si>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</si>
  <si>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</si>
  <si>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</si>
  <si>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</si>
  <si>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</si>
  <si>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</si>
  <si>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</si>
  <si>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</si>
  <si>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</si>
  <si>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</si>
  <si>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</si>
  <si>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</si>
  <si>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</si>
  <si>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</si>
  <si>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</si>
  <si>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</si>
  <si>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</si>
  <si>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</si>
  <si>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</si>
  <si>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</si>
  <si>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</si>
  <si>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</si>
  <si>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</si>
  <si>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</si>
  <si>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</si>
  <si>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</si>
  <si>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</si>
  <si>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</si>
  <si>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</si>
  <si>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</si>
  <si>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</si>
  <si>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</si>
  <si>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</si>
  <si>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</si>
  <si>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</si>
  <si>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</si>
  <si>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</si>
  <si>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</si>
  <si>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</si>
  <si>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</si>
  <si>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</si>
  <si>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</si>
  <si>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</si>
  <si>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</si>
  <si>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</si>
  <si>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</si>
  <si>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</si>
  <si>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</si>
  <si>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</si>
  <si>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</si>
  <si>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</si>
  <si>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</si>
  <si>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</si>
  <si>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</si>
  <si>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</si>
  <si>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</si>
  <si>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</si>
  <si>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</si>
  <si>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</si>
  <si>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</si>
  <si>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</si>
  <si>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</si>
  <si>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</si>
  <si>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</si>
  <si>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</si>
  <si>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</si>
  <si>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</si>
  <si>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</si>
  <si>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</si>
  <si>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</si>
  <si>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</si>
  <si>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</si>
  <si>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</si>
  <si>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</si>
  <si>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</si>
  <si>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</si>
  <si>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</si>
  <si>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</si>
  <si>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</si>
  <si>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</si>
  <si>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</si>
  <si>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</si>
  <si>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</si>
  <si>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</si>
  <si>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</si>
  <si>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</si>
  <si>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</si>
  <si>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</si>
  <si>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</si>
  <si>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</si>
  <si>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</si>
  <si>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</si>
  <si>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</si>
  <si>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</si>
  <si>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</si>
  <si>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</si>
  <si>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</si>
  <si>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</si>
  <si>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</si>
  <si>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</si>
  <si>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</si>
  <si>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</si>
  <si>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</si>
  <si>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</si>
  <si>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</si>
  <si>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</si>
  <si>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</si>
  <si>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</si>
  <si>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</si>
  <si>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</si>
  <si>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</si>
  <si>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</si>
  <si>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</si>
  <si>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</si>
  <si>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</si>
  <si>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</si>
  <si>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</si>
  <si>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</si>
  <si>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</si>
  <si>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</si>
  <si>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</si>
  <si>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</si>
  <si>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</si>
  <si>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</si>
  <si>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</si>
  <si>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</si>
  <si>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</si>
  <si>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</si>
  <si>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</si>
  <si>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</si>
  <si>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</si>
  <si>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</si>
  <si>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</si>
  <si>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</si>
  <si>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</si>
  <si>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</si>
  <si>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</si>
  <si>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</si>
  <si>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</si>
  <si>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</si>
  <si>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</si>
  <si>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</si>
  <si>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</si>
  <si>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</si>
  <si>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</si>
  <si>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</si>
  <si>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</si>
  <si>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</si>
  <si>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</si>
  <si>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</si>
  <si>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</si>
  <si>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</si>
  <si>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</si>
  <si>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</si>
  <si>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</si>
  <si>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</si>
  <si>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</si>
  <si>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</si>
  <si>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</si>
  <si>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</si>
  <si>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</si>
  <si>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</si>
  <si>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</si>
  <si>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</si>
  <si>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</si>
  <si>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</si>
  <si>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</si>
  <si>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</si>
  <si>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</si>
  <si>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</si>
  <si>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</si>
  <si>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</si>
  <si>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</si>
  <si>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</si>
  <si>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</si>
  <si>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</si>
  <si>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</si>
  <si>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</si>
  <si>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</si>
  <si>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</si>
  <si>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</si>
  <si>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</si>
  <si>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</si>
  <si>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</si>
  <si>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</si>
  <si>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</si>
  <si>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</si>
  <si>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</si>
  <si>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</si>
  <si>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</si>
  <si>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</si>
  <si>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</si>
  <si>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</si>
  <si>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</si>
  <si>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</si>
  <si>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</si>
  <si>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</si>
  <si>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</si>
  <si>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</si>
  <si>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</si>
  <si>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</si>
  <si>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</si>
  <si>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</si>
  <si>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</si>
  <si>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</si>
  <si>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</si>
  <si>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</si>
  <si>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</si>
  <si>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</si>
  <si>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</si>
  <si>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</si>
  <si>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</si>
  <si>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</si>
  <si>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</si>
  <si>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</si>
  <si>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</si>
  <si>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</si>
  <si>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</si>
  <si>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</si>
  <si>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</si>
  <si>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</si>
  <si>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</si>
  <si>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</si>
  <si>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</si>
  <si>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</si>
  <si>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</si>
  <si>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</si>
  <si>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</si>
  <si>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</si>
  <si>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</si>
  <si>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</si>
  <si>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</si>
  <si>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</si>
  <si>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</si>
  <si>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</si>
  <si>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</si>
  <si>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</si>
  <si>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</si>
  <si>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</si>
  <si>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</si>
  <si>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</si>
  <si>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</si>
  <si>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</si>
  <si>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</si>
  <si>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</si>
  <si>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</si>
  <si>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</si>
  <si>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</si>
  <si>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</si>
  <si>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</si>
  <si>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</si>
  <si>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</si>
  <si>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</si>
  <si>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</si>
  <si>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</si>
  <si>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</si>
  <si>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</si>
  <si>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</si>
  <si>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</si>
  <si>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</si>
  <si>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</si>
  <si>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</si>
  <si>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</si>
  <si>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</si>
  <si>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</si>
  <si>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</si>
  <si>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</si>
  <si>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</si>
  <si>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</si>
  <si>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</si>
  <si>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</si>
  <si>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</si>
  <si>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</si>
  <si>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</si>
  <si>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</si>
  <si>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</si>
  <si>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</si>
  <si>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</si>
  <si>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</si>
  <si>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</si>
  <si>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</si>
  <si>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</si>
  <si>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</si>
  <si>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</si>
  <si>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</si>
  <si>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</si>
  <si>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</si>
  <si>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</si>
  <si>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</si>
  <si>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</si>
  <si>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</si>
  <si>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</si>
  <si>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</si>
  <si>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</si>
  <si>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</si>
  <si>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</si>
  <si>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</si>
  <si>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</si>
  <si>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</si>
  <si>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</si>
  <si>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</si>
  <si>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</si>
  <si>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</si>
  <si>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</si>
  <si>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</si>
  <si>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</si>
  <si>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</si>
  <si>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</si>
  <si>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</si>
  <si>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</si>
  <si>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</si>
  <si>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</si>
  <si>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</si>
  <si>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</si>
  <si>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</si>
  <si>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</si>
  <si>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</si>
  <si>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</si>
  <si>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</si>
  <si>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</si>
  <si>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</si>
  <si>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</si>
  <si>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</si>
  <si>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</si>
  <si>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</si>
  <si>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</si>
  <si>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</si>
  <si>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</si>
  <si>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</si>
  <si>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</si>
  <si>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</si>
  <si>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</si>
  <si>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</si>
  <si>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</si>
  <si>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</si>
  <si>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</si>
  <si>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</si>
  <si>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</si>
  <si>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</si>
  <si>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</si>
  <si>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</si>
  <si>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</si>
  <si>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</si>
  <si>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</si>
  <si>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</si>
  <si>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</si>
  <si>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</si>
  <si>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</si>
  <si>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</si>
  <si>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</si>
  <si>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</si>
  <si>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</si>
  <si>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</si>
  <si>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</si>
  <si>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</si>
  <si>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</si>
  <si>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</si>
  <si>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</si>
  <si>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</si>
  <si>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</si>
  <si>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</si>
  <si>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</si>
  <si>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</si>
  <si>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</si>
  <si>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</si>
  <si>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</si>
  <si>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</si>
  <si>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</si>
  <si>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</si>
  <si>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</si>
  <si>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</si>
  <si>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</si>
  <si>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</si>
  <si>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</si>
  <si>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</si>
  <si>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</si>
  <si>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</si>
  <si>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</si>
  <si>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</si>
  <si>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</si>
  <si>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</si>
  <si>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</si>
  <si>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</si>
  <si>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</si>
  <si>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</si>
  <si>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</si>
  <si>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</si>
  <si>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</si>
  <si>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</si>
  <si>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</si>
  <si>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</si>
  <si>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</si>
  <si>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</si>
  <si>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</si>
  <si>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</si>
  <si>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</si>
  <si>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</si>
  <si>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</si>
  <si>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</si>
  <si>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</si>
  <si>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</si>
  <si>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</si>
  <si>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</si>
  <si>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</si>
  <si>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</si>
  <si>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</si>
  <si>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</si>
  <si>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</si>
  <si>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</si>
  <si>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</si>
  <si>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</si>
  <si>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</si>
  <si>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</si>
  <si>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</si>
  <si>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</si>
  <si>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</si>
  <si>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</si>
  <si>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</si>
  <si>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</si>
  <si>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</si>
  <si>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</si>
  <si>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</si>
  <si>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</si>
  <si>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</si>
  <si>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</si>
  <si>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</si>
  <si>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</si>
  <si>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</si>
  <si>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</si>
  <si>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</si>
  <si>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</si>
  <si>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</si>
  <si>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</si>
  <si>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</si>
  <si>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</si>
  <si>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</si>
  <si>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</si>
  <si>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</si>
  <si>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</si>
  <si>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</si>
  <si>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</si>
  <si>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</si>
  <si>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</si>
  <si>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</si>
  <si>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</si>
  <si>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</si>
  <si>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</si>
  <si>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</si>
  <si>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</si>
  <si>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</si>
  <si>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</si>
  <si>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</si>
  <si>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</si>
  <si>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</si>
  <si>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</si>
  <si>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</si>
  <si>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</si>
  <si>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</si>
  <si>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</si>
  <si>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</si>
  <si>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</si>
  <si>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</si>
  <si>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</si>
  <si>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</si>
  <si>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</si>
  <si>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</si>
  <si>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</si>
  <si>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</si>
  <si>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</si>
  <si>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</si>
  <si>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</si>
  <si>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</si>
  <si>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</si>
  <si>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</si>
  <si>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</si>
  <si>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</si>
  <si>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</si>
  <si>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</si>
  <si>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</si>
  <si>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</si>
  <si>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</si>
  <si>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</si>
  <si>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</si>
  <si>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</si>
  <si>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</si>
  <si>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</si>
  <si>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</si>
  <si>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</si>
  <si>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</si>
  <si>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</si>
  <si>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</si>
  <si>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</si>
  <si>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</si>
  <si>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</si>
  <si>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</si>
  <si>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</si>
  <si>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</si>
  <si>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</si>
  <si>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</si>
  <si>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</si>
  <si>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</si>
  <si>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</si>
  <si>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</si>
  <si>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</si>
  <si>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</si>
  <si>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</si>
  <si>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</si>
  <si>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</si>
  <si>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</si>
  <si>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</si>
  <si>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</si>
  <si>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</si>
  <si>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</si>
  <si>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</si>
  <si>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</si>
  <si>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</si>
  <si>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</si>
  <si>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</si>
  <si>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</si>
  <si>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</si>
  <si>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</si>
  <si>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</si>
  <si>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</si>
  <si>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</si>
  <si>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</si>
  <si>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</si>
  <si>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</si>
  <si>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</si>
  <si>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</si>
  <si>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</si>
  <si>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</si>
  <si>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</si>
  <si>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</si>
  <si>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</si>
  <si>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</si>
  <si>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</si>
  <si>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</si>
  <si>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</si>
  <si>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</si>
  <si>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</si>
  <si>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</si>
  <si>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</si>
  <si>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</si>
  <si>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</si>
  <si>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</si>
  <si>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</si>
  <si>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</si>
  <si>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</si>
  <si>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</si>
  <si>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</si>
  <si>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</si>
  <si>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</si>
  <si>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</si>
  <si>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</si>
  <si>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</si>
  <si>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</si>
  <si>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</si>
  <si>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</si>
  <si>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</si>
  <si>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</si>
  <si>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</si>
  <si>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</si>
  <si>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</si>
  <si>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</si>
  <si>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</si>
  <si>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</si>
  <si>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</si>
  <si>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</si>
  <si>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</si>
  <si>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</si>
  <si>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</si>
  <si>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</si>
  <si>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</si>
  <si>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</si>
  <si>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</si>
  <si>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</si>
  <si>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</si>
  <si>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</si>
  <si>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</si>
  <si>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</si>
  <si>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</si>
  <si>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</si>
  <si>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</si>
  <si>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</si>
  <si>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</si>
  <si>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</si>
  <si>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</si>
  <si>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</si>
  <si>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</si>
  <si>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</si>
  <si>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</si>
  <si>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</si>
  <si>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</si>
  <si>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</si>
  <si>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</si>
  <si>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</si>
  <si>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</si>
  <si>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</si>
  <si>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</si>
  <si>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</si>
  <si>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</si>
  <si>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</si>
  <si>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</si>
  <si>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</si>
  <si>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</si>
  <si>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</si>
  <si>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</si>
  <si>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</si>
  <si>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</si>
  <si>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</si>
  <si>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</si>
  <si>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</si>
  <si>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</si>
  <si>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</si>
  <si>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</si>
  <si>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</si>
  <si>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</si>
  <si>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</si>
  <si>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</si>
  <si>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</si>
  <si>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</si>
  <si>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</si>
  <si>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</si>
  <si>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</si>
  <si>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</si>
  <si>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</si>
  <si>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</si>
  <si>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</si>
  <si>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</si>
  <si>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</si>
  <si>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</si>
  <si>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</si>
  <si>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</si>
  <si>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</si>
  <si>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</si>
  <si>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</si>
  <si>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</si>
  <si>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</si>
  <si>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</si>
  <si>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</si>
  <si>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</si>
  <si>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</si>
  <si>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</si>
  <si>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</si>
  <si>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</si>
  <si>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</si>
  <si>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</si>
  <si>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</si>
  <si>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</si>
  <si>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</si>
  <si>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</si>
  <si>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</si>
  <si>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</si>
  <si>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</si>
  <si>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</si>
  <si>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</si>
  <si>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</si>
  <si>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</si>
  <si>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</si>
  <si>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</si>
  <si>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</si>
  <si>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</si>
  <si>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</si>
  <si>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</si>
  <si>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</si>
  <si>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</si>
  <si>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</si>
  <si>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</si>
  <si>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</si>
  <si>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</si>
  <si>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</si>
  <si>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</si>
  <si>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</si>
  <si>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</si>
  <si>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</si>
  <si>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</si>
  <si>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</si>
  <si>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</si>
  <si>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</si>
  <si>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</si>
  <si>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</si>
  <si>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</si>
  <si>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</si>
  <si>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</si>
  <si>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</si>
  <si>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</si>
  <si>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</si>
  <si>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</si>
  <si>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</si>
  <si>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</si>
  <si>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</si>
  <si>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</si>
  <si>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</si>
  <si>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</si>
  <si>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</si>
  <si>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</si>
  <si>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</si>
  <si>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</si>
  <si>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</si>
  <si>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</si>
  <si>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</si>
  <si>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</si>
  <si>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</si>
  <si>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</si>
  <si>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</si>
  <si>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</si>
  <si>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</si>
  <si>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</si>
  <si>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</si>
  <si>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</si>
  <si>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</si>
  <si>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</si>
  <si>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</si>
  <si>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</si>
  <si>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</si>
  <si>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</si>
  <si>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</si>
  <si>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</si>
  <si>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</si>
  <si>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</si>
  <si>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</si>
  <si>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</si>
  <si>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</si>
  <si>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</si>
  <si>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</si>
  <si>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</si>
  <si>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</si>
  <si>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</si>
  <si>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</si>
  <si>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</si>
  <si>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</si>
  <si>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</si>
  <si>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</si>
  <si>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</si>
  <si>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</si>
  <si>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</si>
  <si>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</si>
  <si>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</si>
  <si>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</si>
  <si>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</si>
  <si>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</si>
  <si>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</si>
  <si>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</si>
  <si>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</si>
  <si>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</si>
  <si>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</si>
  <si>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</si>
  <si>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</si>
  <si>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</si>
  <si>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</si>
  <si>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</si>
  <si>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</si>
  <si>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</si>
  <si>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</si>
  <si>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</si>
  <si>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</si>
  <si>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</si>
  <si>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</si>
  <si>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</si>
  <si>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</si>
  <si>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</si>
  <si>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</si>
  <si>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</si>
  <si>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</si>
  <si>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</si>
  <si>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</si>
  <si>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</si>
  <si>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</si>
  <si>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</si>
  <si>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</si>
  <si>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</si>
  <si>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</si>
  <si>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</si>
  <si>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</si>
  <si>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</si>
  <si>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</si>
  <si>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</si>
  <si>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</si>
  <si>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</si>
  <si>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</si>
  <si>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</si>
  <si>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</si>
  <si>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</si>
  <si>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</si>
  <si>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</si>
  <si>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</si>
  <si>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</si>
  <si>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</si>
  <si>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</si>
  <si>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</si>
  <si>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</si>
  <si>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</si>
  <si>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</si>
  <si>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</si>
  <si>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</si>
  <si>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</si>
  <si>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</si>
  <si>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</si>
  <si>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</si>
  <si>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</si>
  <si>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</si>
  <si>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</si>
  <si>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</si>
  <si>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</si>
  <si>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</si>
  <si>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</si>
  <si>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</si>
  <si>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</si>
  <si>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</si>
  <si>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</si>
  <si>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</si>
  <si>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</si>
  <si>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</si>
  <si>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</si>
  <si>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</si>
  <si>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</si>
  <si>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</si>
  <si>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</si>
  <si>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</si>
  <si>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</si>
  <si>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</si>
  <si>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</si>
  <si>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</si>
  <si>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</si>
  <si>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</si>
  <si>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</si>
  <si>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</si>
  <si>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</si>
  <si>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</si>
  <si>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</si>
  <si>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</si>
  <si>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</si>
  <si>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</si>
  <si>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</si>
  <si>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</si>
  <si>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</si>
  <si>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</si>
  <si>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</si>
  <si>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</si>
  <si>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</si>
  <si>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</si>
  <si>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</si>
  <si>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</si>
  <si>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</si>
  <si>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</si>
  <si>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</si>
  <si>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</si>
  <si>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</si>
  <si>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</si>
  <si>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</si>
  <si>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</si>
  <si>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</si>
  <si>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</si>
  <si>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</si>
  <si>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</si>
  <si>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</si>
  <si>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</si>
  <si>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</si>
  <si>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</si>
  <si>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</si>
  <si>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</si>
  <si>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</si>
  <si>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</si>
  <si>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</si>
  <si>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</si>
  <si>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</si>
  <si>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</si>
  <si>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</si>
  <si>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</si>
  <si>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</si>
  <si>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</si>
  <si>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</si>
  <si>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</si>
  <si>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</si>
  <si>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</si>
  <si>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</si>
  <si>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</si>
  <si>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</si>
  <si>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</si>
  <si>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</si>
  <si>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</si>
  <si>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</si>
  <si>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</si>
  <si>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</si>
  <si>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</si>
  <si>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</si>
  <si>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</si>
  <si>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</si>
  <si>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</si>
  <si>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</si>
  <si>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</si>
  <si>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</si>
  <si>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</si>
  <si>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</si>
  <si>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</si>
  <si>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</si>
  <si>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</si>
  <si>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</si>
  <si>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</si>
  <si>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</si>
  <si>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</si>
  <si>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</si>
  <si>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</si>
  <si>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</si>
  <si>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</si>
  <si>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</si>
  <si>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</si>
  <si>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</si>
  <si>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</si>
  <si>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</si>
  <si>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</si>
  <si>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</si>
  <si>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</si>
  <si>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</si>
  <si>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</si>
  <si>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</si>
  <si>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</si>
  <si>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</si>
  <si>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</si>
  <si>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</si>
  <si>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</si>
  <si>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</si>
  <si>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</si>
  <si>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</si>
  <si>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</si>
  <si>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</si>
  <si>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</si>
  <si>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</si>
  <si>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</si>
  <si>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</si>
  <si>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</si>
  <si>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</si>
  <si>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</si>
  <si>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</si>
  <si>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</si>
  <si>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</si>
  <si>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</si>
  <si>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</si>
  <si>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</si>
  <si>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</si>
  <si>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</si>
  <si>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</si>
  <si>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</si>
  <si>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</si>
  <si>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</si>
  <si>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</si>
  <si>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</si>
  <si>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</si>
  <si>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</si>
  <si>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</si>
  <si>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</si>
  <si>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</si>
  <si>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</si>
  <si>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</si>
  <si>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</si>
  <si>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</si>
  <si>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</si>
  <si>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</si>
  <si>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</si>
  <si>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</si>
  <si>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</si>
  <si>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</si>
  <si>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</si>
  <si>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</si>
  <si>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</si>
  <si>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</si>
  <si>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</si>
  <si>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</si>
  <si>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</si>
  <si>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</si>
  <si>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</si>
  <si>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</si>
  <si>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</si>
  <si>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</si>
  <si>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</si>
  <si>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</si>
  <si>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</si>
  <si>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</si>
  <si>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</si>
  <si>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</si>
  <si>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</si>
  <si>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</si>
  <si>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</si>
  <si>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</si>
  <si>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</si>
  <si>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</si>
  <si>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</si>
  <si>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</si>
  <si>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</si>
  <si>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</si>
  <si>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</si>
  <si>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</si>
  <si>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</si>
  <si>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</si>
  <si>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</si>
  <si>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</si>
  <si>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</si>
  <si>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</si>
  <si>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</si>
  <si>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</si>
  <si>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</si>
  <si>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</si>
  <si>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</si>
  <si>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</si>
  <si>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</si>
  <si>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</si>
  <si>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</si>
  <si>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</si>
  <si>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</si>
  <si>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</si>
  <si>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</si>
  <si>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</si>
  <si>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</si>
  <si>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</si>
  <si>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</si>
  <si>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</si>
  <si>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</si>
  <si>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</si>
  <si>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</si>
  <si>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</si>
  <si>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</si>
  <si>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</si>
  <si>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</si>
  <si>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</si>
  <si>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</si>
  <si>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</si>
  <si>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</si>
  <si>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</si>
  <si>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</si>
  <si>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</si>
  <si>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</si>
  <si>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</si>
  <si>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</si>
  <si>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</si>
  <si>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</si>
  <si>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</si>
  <si>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</si>
  <si>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</si>
  <si>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</si>
  <si>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</si>
  <si>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</si>
  <si>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</si>
  <si>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</si>
  <si>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</si>
  <si>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</si>
  <si>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</si>
  <si>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</si>
  <si>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</si>
  <si>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</si>
  <si>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</si>
  <si>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</si>
  <si>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</si>
  <si>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</si>
  <si>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</si>
  <si>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</si>
  <si>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</si>
  <si>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</si>
  <si>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</si>
  <si>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</si>
  <si>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</si>
  <si>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</si>
  <si>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</si>
  <si>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</si>
  <si>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</si>
  <si>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</si>
  <si>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</si>
  <si>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</si>
  <si>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</si>
  <si>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</si>
  <si>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</si>
  <si>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</si>
  <si>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</si>
  <si>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</si>
  <si>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</si>
  <si>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</si>
  <si>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</si>
  <si>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</si>
  <si>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</si>
  <si>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</si>
  <si>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</si>
  <si>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</si>
  <si>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</si>
  <si>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</si>
  <si>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</si>
  <si>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</si>
  <si>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</si>
  <si>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</si>
  <si>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</si>
  <si>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</si>
  <si>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</si>
  <si>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</si>
  <si>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</si>
  <si>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</si>
  <si>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</si>
  <si>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</si>
  <si>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</si>
  <si>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</si>
  <si>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</si>
  <si>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</si>
  <si>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</si>
  <si>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</si>
  <si>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</si>
  <si>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</si>
  <si>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</si>
  <si>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</si>
  <si>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</si>
  <si>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</si>
  <si>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</si>
  <si>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</si>
  <si>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</si>
  <si>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</si>
  <si>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</si>
  <si>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</si>
  <si>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</si>
  <si>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</si>
  <si>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</si>
  <si>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</si>
  <si>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</si>
  <si>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</si>
  <si>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</si>
  <si>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</si>
  <si>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</si>
  <si>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</si>
  <si>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</si>
  <si>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</si>
  <si>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</si>
  <si>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</si>
  <si>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</si>
  <si>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</si>
  <si>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</si>
  <si>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</si>
  <si>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</si>
  <si>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</si>
  <si>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</si>
  <si>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</si>
  <si>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</si>
  <si>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</si>
  <si>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</si>
  <si>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</si>
  <si>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</si>
  <si>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</si>
  <si>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</si>
  <si>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</si>
  <si>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</si>
  <si>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</si>
  <si>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</si>
  <si>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</si>
  <si>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</si>
  <si>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</si>
  <si>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</si>
  <si>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</si>
  <si>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</si>
  <si>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</si>
  <si>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</si>
  <si>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</si>
  <si>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</si>
  <si>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</si>
  <si>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</si>
  <si>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</si>
  <si>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</si>
  <si>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</si>
  <si>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</si>
  <si>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</si>
  <si>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</si>
  <si>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</si>
  <si>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</si>
  <si>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</si>
  <si>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</si>
  <si>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</si>
  <si>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</si>
  <si>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</si>
  <si>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</si>
  <si>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</si>
  <si>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</si>
  <si>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</si>
  <si>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</si>
  <si>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</si>
  <si>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</si>
  <si>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</si>
  <si>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</si>
  <si>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</si>
  <si>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</si>
  <si>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</si>
  <si>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</si>
  <si>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</si>
  <si>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</si>
  <si>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</si>
  <si>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</si>
  <si>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</si>
  <si>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</si>
  <si>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</si>
  <si>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</si>
  <si>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</si>
  <si>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</si>
  <si>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</si>
  <si>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</si>
  <si>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</si>
  <si>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</si>
  <si>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</si>
  <si>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</si>
  <si>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</si>
  <si>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</si>
  <si>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</si>
  <si>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</si>
  <si>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</si>
  <si>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</si>
  <si>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</si>
  <si>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</si>
  <si>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</si>
  <si>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</si>
  <si>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</si>
  <si>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</si>
  <si>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</si>
  <si>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</si>
  <si>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</si>
  <si>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</si>
  <si>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</si>
  <si>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</si>
  <si>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</si>
  <si>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</si>
  <si>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</si>
  <si>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</si>
  <si>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</si>
  <si>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</si>
  <si>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</si>
  <si>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</si>
  <si>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</si>
  <si>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</si>
  <si>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</si>
  <si>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</si>
  <si>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</si>
  <si>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</si>
  <si>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</si>
  <si>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</si>
  <si>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</si>
  <si>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</si>
  <si>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</si>
  <si>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</si>
  <si>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</si>
  <si>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</si>
  <si>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</si>
  <si>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</si>
  <si>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</si>
  <si>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</si>
  <si>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</si>
  <si>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</si>
  <si>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</si>
  <si>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</si>
  <si>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</si>
  <si>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</si>
  <si>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</si>
  <si>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</si>
  <si>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</si>
  <si>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</si>
  <si>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</si>
  <si>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</si>
  <si>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</si>
  <si>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</si>
  <si>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</si>
  <si>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</si>
  <si>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</si>
  <si>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</si>
  <si>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</si>
  <si>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</si>
  <si>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</si>
  <si>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</si>
  <si>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</si>
  <si>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</si>
  <si>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</si>
  <si>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</si>
  <si>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</si>
  <si>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</si>
  <si>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</si>
  <si>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</si>
  <si>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</si>
  <si>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</si>
  <si>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</si>
  <si>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</si>
  <si>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</si>
  <si>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</si>
  <si>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</si>
  <si>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</si>
  <si>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</si>
  <si>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</si>
  <si>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</si>
  <si>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</si>
  <si>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</si>
  <si>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</si>
  <si>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</si>
  <si>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</si>
  <si>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</si>
  <si>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</si>
  <si>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</si>
  <si>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</si>
  <si>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</si>
  <si>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</si>
  <si>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</si>
  <si>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</si>
  <si>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</si>
  <si>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</si>
  <si>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</si>
  <si>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</si>
  <si>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</si>
  <si>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</si>
  <si>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</si>
  <si>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</si>
  <si>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</si>
  <si>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</si>
  <si>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</si>
  <si>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</si>
  <si>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</si>
  <si>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</si>
  <si>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</si>
  <si>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</si>
  <si>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</si>
  <si>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</si>
  <si>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</si>
  <si>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</si>
  <si>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</si>
  <si>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</si>
  <si>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</si>
  <si>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</si>
  <si>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</si>
  <si>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</si>
  <si>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</si>
  <si>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</si>
  <si>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</si>
  <si>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</si>
  <si>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</si>
  <si>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</si>
  <si>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</si>
  <si>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</si>
  <si>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</si>
  <si>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</si>
  <si>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</si>
  <si>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</si>
  <si>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</si>
  <si>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</si>
  <si>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</si>
  <si>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</si>
  <si>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</si>
  <si>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</si>
  <si>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</si>
  <si>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</si>
  <si>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</si>
  <si>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</si>
  <si>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</si>
  <si>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</si>
  <si>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</si>
  <si>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</si>
  <si>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</si>
  <si>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</si>
  <si>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</si>
  <si>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</si>
  <si>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</si>
  <si>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</si>
  <si>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</si>
  <si>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</si>
  <si>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</si>
  <si>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</si>
  <si>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</si>
  <si>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</si>
  <si>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</si>
  <si>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</si>
  <si>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</si>
  <si>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</si>
  <si>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</si>
  <si>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</si>
  <si>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</si>
  <si>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</si>
  <si>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</si>
  <si>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</si>
  <si>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</si>
  <si>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</si>
  <si>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</si>
  <si>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</si>
  <si>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</si>
  <si>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</si>
  <si>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</si>
  <si>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</si>
  <si>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</si>
  <si>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</si>
  <si>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</si>
  <si>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</si>
  <si>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</si>
  <si>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</si>
  <si>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</si>
  <si>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</si>
  <si>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</si>
  <si>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</si>
  <si>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</si>
  <si>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</si>
  <si>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</si>
  <si>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</si>
  <si>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</si>
  <si>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</si>
  <si>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</si>
  <si>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</si>
  <si>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</si>
  <si>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</si>
  <si>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</si>
  <si>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</si>
  <si>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</si>
  <si>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</si>
  <si>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</si>
  <si>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</si>
  <si>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</si>
  <si>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</si>
  <si>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</si>
  <si>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</si>
  <si>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</si>
  <si>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</si>
  <si>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</si>
  <si>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</si>
  <si>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</si>
  <si>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</si>
  <si>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</si>
  <si>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</si>
  <si>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</si>
  <si>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</si>
  <si>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</si>
  <si>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</si>
  <si>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</si>
  <si>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</si>
  <si>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</si>
  <si>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</si>
  <si>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</si>
  <si>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</si>
  <si>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</si>
  <si>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</si>
  <si>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</si>
  <si>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</si>
  <si>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</si>
  <si>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</si>
  <si>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</si>
  <si>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</si>
  <si>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</si>
  <si>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</si>
  <si>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</si>
  <si>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</si>
  <si>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</si>
  <si>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</si>
  <si>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</si>
  <si>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</si>
  <si>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</si>
  <si>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</si>
  <si>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</si>
  <si>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</si>
  <si>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</si>
  <si>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</si>
  <si>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</si>
  <si>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</si>
  <si>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</si>
  <si>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</si>
  <si>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</si>
  <si>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</si>
  <si>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</si>
  <si>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</si>
  <si>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</si>
  <si>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</si>
  <si>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</si>
  <si>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</si>
  <si>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</si>
  <si>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</si>
  <si>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</si>
  <si>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</si>
  <si>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</si>
  <si>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</si>
  <si>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</si>
  <si>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</si>
  <si>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</si>
  <si>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</si>
  <si>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</si>
  <si>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</si>
  <si>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</si>
  <si>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</si>
  <si>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</si>
  <si>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</si>
  <si>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</si>
  <si>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</si>
  <si>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</si>
  <si>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</si>
  <si>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</si>
  <si>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</si>
  <si>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</si>
  <si>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</si>
  <si>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</si>
  <si>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</si>
  <si>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</si>
  <si>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</si>
  <si>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</si>
  <si>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</si>
  <si>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</si>
  <si>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</si>
  <si>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</si>
  <si>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</si>
  <si>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</si>
  <si>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</si>
  <si>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</si>
  <si>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</si>
  <si>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</si>
  <si>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</si>
  <si>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</si>
  <si>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</si>
  <si>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</si>
  <si>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</si>
  <si>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</si>
  <si>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</si>
  <si>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</si>
  <si>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</si>
  <si>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</si>
  <si>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</si>
  <si>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</si>
  <si>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</si>
  <si>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</si>
  <si>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</si>
  <si>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</si>
  <si>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</si>
  <si>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</si>
  <si>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</si>
  <si>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</si>
  <si>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</si>
  <si>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</si>
  <si>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</si>
  <si>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</si>
  <si>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</si>
  <si>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</si>
  <si>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</si>
  <si>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</si>
  <si>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</si>
  <si>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</si>
  <si>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</si>
  <si>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</si>
  <si>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</si>
  <si>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</si>
  <si>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</si>
  <si>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</si>
  <si>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</si>
  <si>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</si>
  <si>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</si>
  <si>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</si>
  <si>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</si>
  <si>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</si>
  <si>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</si>
  <si>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</si>
  <si>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</si>
  <si>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</si>
  <si>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</si>
  <si>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</si>
  <si>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</si>
  <si>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</si>
  <si>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</si>
  <si>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</si>
  <si>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</si>
  <si>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</si>
  <si>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</si>
  <si>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</si>
  <si>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</si>
  <si>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</si>
  <si>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</si>
  <si>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</si>
  <si>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</si>
  <si>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</si>
  <si>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</si>
  <si>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</si>
  <si>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</si>
  <si>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</si>
  <si>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</si>
  <si>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</si>
  <si>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</si>
  <si>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</si>
  <si>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</si>
  <si>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</si>
  <si>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</si>
  <si>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</si>
  <si>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</si>
  <si>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</si>
  <si>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</si>
  <si>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</si>
  <si>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</si>
  <si>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</si>
  <si>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</si>
  <si>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</si>
  <si>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</si>
  <si>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</si>
  <si>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</si>
  <si>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</si>
  <si>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</si>
  <si>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</si>
  <si>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</si>
  <si>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</si>
  <si>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</si>
  <si>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</si>
  <si>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</si>
  <si>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</si>
  <si>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</si>
  <si>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</si>
  <si>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</si>
  <si>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</si>
  <si>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</si>
  <si>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</si>
  <si>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</si>
  <si>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</si>
  <si>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</si>
  <si>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</si>
  <si>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</si>
  <si>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</si>
  <si>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</si>
  <si>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</si>
  <si>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</si>
  <si>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</si>
  <si>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</si>
  <si>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</si>
  <si>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</si>
  <si>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</si>
  <si>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</si>
  <si>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</si>
  <si>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</si>
  <si>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</si>
  <si>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</si>
  <si>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</si>
  <si>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</si>
  <si>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</si>
  <si>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</si>
  <si>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</si>
  <si>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</si>
  <si>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</si>
  <si>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</si>
  <si>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</si>
  <si>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</si>
  <si>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</si>
  <si>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</si>
  <si>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</si>
  <si>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</si>
  <si>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</si>
  <si>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</si>
  <si>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</si>
  <si>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</si>
  <si>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</si>
  <si>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</si>
  <si>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</si>
  <si>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</si>
  <si>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</si>
  <si>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</si>
  <si>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</si>
  <si>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</si>
  <si>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</si>
  <si>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</si>
  <si>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</si>
  <si>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</si>
  <si>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</si>
  <si>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</si>
  <si>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</si>
  <si>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</si>
  <si>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</si>
  <si>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</si>
  <si>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</si>
  <si>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</si>
  <si>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</si>
  <si>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</si>
  <si>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</si>
  <si>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</si>
  <si>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</si>
  <si>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</si>
  <si>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</si>
  <si>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</si>
  <si>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</si>
  <si>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</si>
  <si>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</si>
  <si>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</si>
  <si>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</si>
  <si>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</si>
  <si>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</si>
  <si>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</si>
  <si>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</si>
  <si>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</si>
  <si>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</si>
  <si>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</si>
  <si>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</si>
  <si>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</si>
  <si>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</si>
  <si>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</si>
  <si>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</si>
  <si>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</si>
  <si>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</si>
  <si>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</si>
  <si>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</si>
  <si>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</si>
  <si>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</si>
  <si>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</si>
  <si>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</si>
  <si>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</si>
  <si>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</si>
  <si>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</si>
  <si>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</si>
  <si>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</si>
  <si>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</si>
  <si>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</si>
  <si>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</si>
  <si>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</si>
  <si>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</si>
  <si>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</si>
  <si>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</si>
  <si>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</si>
  <si>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</si>
  <si>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</si>
  <si>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</si>
  <si>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</si>
  <si>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</si>
  <si>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</si>
  <si>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</si>
  <si>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</si>
  <si>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</si>
  <si>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</si>
  <si>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</si>
  <si>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</si>
  <si>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</si>
  <si>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</si>
  <si>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</si>
  <si>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</si>
  <si>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</si>
  <si>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</si>
  <si>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</si>
  <si>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</si>
  <si>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</si>
  <si>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</si>
  <si>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</si>
  <si>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</si>
  <si>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</si>
  <si>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</si>
  <si>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</si>
  <si>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</si>
  <si>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</si>
  <si>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</si>
  <si>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</si>
  <si>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</si>
  <si>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</si>
  <si>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</si>
  <si>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</si>
  <si>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</si>
  <si>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</si>
  <si>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</si>
  <si>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</si>
  <si>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</si>
  <si>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</si>
  <si>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</si>
  <si>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</si>
  <si>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</si>
  <si>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</si>
  <si>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</si>
  <si>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</si>
  <si>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</si>
  <si>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</si>
  <si>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</si>
  <si>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</si>
  <si>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</si>
  <si>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</si>
  <si>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</si>
  <si>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</si>
  <si>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</si>
  <si>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</si>
  <si>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</si>
  <si>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</si>
  <si>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</si>
  <si>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</si>
  <si>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</si>
  <si>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</si>
  <si>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</si>
  <si>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</si>
  <si>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</si>
  <si>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</si>
  <si>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</si>
  <si>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</si>
  <si>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</si>
  <si>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</si>
  <si>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</si>
  <si>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</si>
  <si>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</si>
  <si>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</si>
  <si>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</si>
  <si>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</si>
  <si>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</si>
  <si>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</si>
  <si>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</si>
  <si>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</si>
  <si>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</si>
  <si>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</si>
  <si>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</si>
  <si>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</si>
  <si>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</si>
  <si>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</si>
  <si>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</si>
  <si>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</si>
  <si>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</si>
  <si>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</si>
  <si>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</si>
  <si>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</si>
  <si>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</si>
  <si>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</si>
  <si>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</si>
  <si>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</si>
  <si>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</si>
  <si>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</si>
  <si>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</si>
  <si>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</si>
  <si>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</si>
  <si>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</si>
  <si>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</si>
  <si>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</si>
  <si>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</si>
  <si>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</si>
  <si>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</si>
  <si>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</si>
  <si>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</si>
  <si>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</si>
  <si>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</si>
  <si>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</si>
  <si>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</si>
  <si>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</si>
  <si>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</si>
  <si>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</si>
  <si>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</si>
  <si>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</si>
  <si>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</si>
  <si>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</si>
  <si>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</si>
  <si>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</si>
  <si>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</si>
  <si>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</si>
  <si>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</si>
  <si>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</si>
  <si>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</si>
  <si>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</si>
  <si>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</si>
  <si>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</si>
  <si>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</si>
  <si>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</si>
  <si>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</si>
  <si>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</si>
  <si>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</si>
  <si>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</si>
  <si>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</si>
  <si>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</si>
  <si>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</si>
  <si>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</si>
  <si>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</si>
  <si>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</si>
  <si>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</si>
  <si>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</si>
  <si>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</si>
  <si>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</si>
  <si>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</si>
  <si>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</si>
  <si>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</si>
  <si>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</si>
  <si>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</si>
  <si>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</si>
  <si>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</si>
  <si>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</si>
  <si>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</si>
  <si>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</si>
  <si>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</si>
  <si>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</si>
  <si>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</si>
  <si>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</si>
  <si>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</si>
  <si>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</si>
  <si>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</si>
  <si>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</si>
  <si>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</si>
  <si>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</si>
  <si>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</si>
  <si>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</si>
  <si>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</si>
  <si>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</si>
  <si>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</si>
  <si>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</si>
  <si>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</si>
  <si>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</si>
  <si>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</si>
  <si>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</si>
  <si>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</si>
  <si>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</si>
  <si>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</si>
  <si>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</si>
  <si>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</si>
  <si>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</si>
  <si>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</si>
  <si>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</si>
  <si>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</si>
  <si>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</si>
  <si>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</si>
  <si>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</si>
  <si>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</si>
  <si>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</si>
  <si>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</si>
  <si>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</si>
  <si>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</si>
  <si>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</si>
  <si>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</si>
  <si>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</si>
  <si>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</si>
  <si>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</si>
  <si>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</si>
  <si>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</si>
  <si>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</si>
  <si>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</si>
  <si>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</si>
  <si>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</si>
  <si>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</si>
  <si>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</si>
  <si>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</si>
  <si>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</si>
  <si>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</si>
  <si>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</si>
  <si>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</si>
  <si>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</si>
  <si>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</si>
  <si>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</si>
  <si>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</si>
  <si>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</si>
  <si>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</si>
  <si>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</si>
  <si>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</si>
  <si>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</si>
  <si>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</si>
  <si>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</si>
  <si>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</si>
  <si>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</si>
  <si>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</si>
  <si>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</si>
  <si>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</si>
  <si>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</si>
  <si>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</si>
  <si>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</si>
  <si>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</si>
  <si>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</si>
  <si>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</si>
  <si>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</si>
  <si>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</si>
  <si>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</si>
  <si>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</si>
  <si>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</si>
  <si>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</si>
  <si>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</si>
  <si>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</si>
  <si>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</si>
  <si>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</si>
  <si>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</si>
  <si>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</si>
  <si>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</si>
  <si>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</si>
  <si>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</si>
  <si>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</si>
  <si>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</si>
  <si>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</si>
  <si>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</si>
  <si>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</si>
  <si>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</si>
  <si>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</si>
  <si>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</si>
  <si>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</si>
  <si>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</si>
  <si>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</si>
  <si>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</si>
  <si>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</si>
  <si>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</si>
  <si>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</si>
  <si>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</si>
  <si>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</si>
  <si>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</si>
  <si>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</si>
  <si>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</si>
  <si>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</si>
  <si>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</si>
  <si>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</si>
  <si>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</si>
  <si>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</si>
  <si>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</si>
  <si>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</si>
  <si>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</si>
  <si>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</si>
  <si>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</si>
  <si>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</si>
  <si>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</si>
  <si>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</si>
  <si>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</si>
  <si>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</si>
  <si>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</si>
  <si>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</si>
  <si>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</si>
  <si>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</si>
  <si>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</si>
  <si>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</si>
  <si>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</si>
  <si>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</si>
  <si>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</si>
  <si>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</si>
  <si>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</si>
  <si>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</si>
  <si>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</si>
  <si>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</si>
  <si>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</si>
  <si>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</si>
  <si>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</si>
  <si>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</si>
  <si>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</si>
  <si>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</si>
  <si>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</si>
  <si>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</si>
  <si>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</si>
  <si>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</si>
  <si>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</si>
  <si>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</si>
  <si>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</si>
  <si>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</si>
  <si>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</si>
  <si>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</si>
  <si>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</si>
  <si>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</si>
  <si>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</si>
  <si>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</si>
  <si>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</si>
  <si>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</si>
  <si>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</si>
  <si>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</si>
  <si>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</si>
  <si>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</si>
  <si>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</si>
  <si>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</si>
  <si>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</si>
  <si>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</si>
  <si>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</si>
  <si>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</si>
  <si>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</si>
  <si>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</si>
  <si>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</si>
  <si>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</si>
  <si>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</si>
  <si>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</si>
  <si>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</si>
  <si>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</si>
  <si>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</si>
  <si>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</si>
  <si>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</si>
  <si>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</si>
  <si>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</si>
  <si>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</si>
  <si>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</si>
  <si>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</si>
  <si>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</si>
  <si>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</si>
  <si>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</si>
  <si>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</si>
  <si>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</si>
  <si>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</si>
  <si>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</si>
  <si>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</si>
  <si>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</si>
  <si>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</si>
  <si>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</si>
  <si>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</si>
  <si>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</si>
  <si>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</si>
  <si>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</si>
  <si>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</si>
  <si>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</si>
  <si>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</si>
  <si>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</si>
  <si>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</si>
  <si>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</si>
  <si>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</si>
  <si>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</si>
  <si>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</si>
  <si>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</si>
  <si>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</si>
  <si>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</si>
  <si>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</si>
  <si>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</si>
  <si>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</si>
  <si>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</si>
  <si>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</si>
  <si>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</si>
  <si>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</si>
  <si>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</si>
  <si>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</si>
  <si>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</si>
  <si>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</si>
  <si>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</si>
  <si>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</si>
  <si>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</si>
  <si>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</si>
  <si>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</si>
  <si>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</si>
  <si>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</si>
  <si>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</si>
  <si>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</si>
  <si>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</si>
  <si>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</si>
  <si>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</si>
  <si>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</si>
  <si>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</si>
  <si>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</si>
  <si>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</si>
  <si>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</si>
  <si>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</si>
  <si>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</si>
  <si>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</si>
  <si>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</si>
  <si>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</si>
  <si>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</si>
  <si>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</si>
  <si>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</si>
  <si>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</si>
  <si>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</si>
  <si>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</si>
  <si>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</si>
  <si>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</si>
  <si>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</si>
  <si>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</si>
  <si>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</si>
  <si>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</si>
  <si>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</si>
  <si>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</si>
  <si>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</si>
  <si>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</si>
  <si>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</si>
  <si>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</si>
  <si>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</si>
  <si>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</si>
  <si>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</si>
  <si>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</si>
  <si>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</si>
  <si>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</si>
  <si>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</si>
  <si>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</si>
  <si>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</si>
  <si>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</si>
  <si>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</si>
  <si>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</si>
  <si>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</si>
  <si>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</si>
  <si>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</si>
  <si>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</si>
  <si>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</si>
  <si>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</si>
  <si>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</si>
  <si>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</si>
  <si>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</si>
  <si>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</si>
  <si>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</si>
  <si>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</si>
  <si>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</si>
  <si>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</si>
  <si>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</si>
  <si>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</si>
  <si>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</si>
  <si>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</si>
  <si>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</si>
  <si>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</si>
  <si>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</si>
  <si>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</si>
  <si>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</si>
  <si>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</si>
  <si>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</si>
  <si>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</si>
  <si>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</si>
  <si>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</si>
  <si>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</si>
  <si>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</si>
  <si>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</si>
  <si>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</si>
  <si>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</si>
  <si>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</si>
  <si>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</si>
  <si>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</si>
  <si>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</si>
  <si>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</si>
  <si>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</si>
  <si>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</si>
  <si>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</si>
  <si>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</si>
  <si>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</si>
  <si>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</si>
  <si>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</si>
  <si>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</si>
  <si>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</si>
  <si>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</si>
  <si>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</si>
  <si>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</si>
  <si>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</si>
  <si>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</si>
  <si>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</si>
  <si>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</si>
  <si>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</si>
  <si>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</si>
  <si>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</si>
  <si>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</si>
  <si>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</si>
  <si>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</si>
  <si>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</si>
  <si>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</si>
  <si>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</si>
  <si>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</si>
  <si>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</si>
  <si>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</si>
  <si>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</si>
  <si>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</si>
  <si>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</si>
  <si>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</si>
  <si>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</si>
  <si>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</si>
  <si>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</si>
  <si>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</si>
  <si>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</si>
  <si>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</si>
  <si>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</si>
  <si>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</si>
  <si>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</si>
  <si>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</si>
  <si>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</si>
  <si>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</si>
  <si>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</si>
  <si>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</si>
  <si>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</si>
  <si>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</si>
  <si>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</si>
  <si>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</si>
  <si>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</si>
  <si>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</si>
  <si>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</si>
  <si>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</si>
  <si>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</si>
  <si>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</si>
  <si>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</si>
  <si>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</si>
  <si>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</si>
  <si>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</si>
  <si>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</si>
  <si>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</si>
  <si>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</si>
  <si>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</si>
  <si>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</si>
  <si>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</si>
  <si>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</si>
  <si>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</si>
  <si>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</si>
  <si>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</si>
  <si>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</si>
  <si>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</si>
  <si>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</si>
  <si>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</si>
  <si>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</si>
  <si>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</si>
  <si>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</si>
  <si>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</si>
  <si>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</si>
  <si>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</si>
  <si>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</si>
  <si>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</si>
  <si>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</si>
  <si>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</si>
  <si>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</si>
  <si>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</si>
  <si>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</si>
  <si>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</si>
  <si>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</si>
  <si>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</si>
  <si>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</si>
  <si>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</si>
  <si>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</si>
  <si>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</si>
  <si>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</si>
  <si>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</si>
  <si>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</si>
  <si>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</si>
  <si>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</si>
  <si>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</si>
  <si>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</si>
  <si>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</si>
  <si>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</si>
  <si>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</si>
  <si>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</si>
  <si>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</si>
  <si>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</si>
  <si>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</si>
  <si>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</si>
  <si>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</si>
  <si>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</si>
  <si>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</si>
  <si>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</si>
  <si>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</si>
  <si>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</si>
  <si>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</si>
  <si>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</si>
  <si>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</si>
  <si>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</si>
  <si>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</si>
  <si>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</si>
  <si>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</si>
  <si>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</si>
  <si>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</si>
  <si>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</si>
  <si>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</si>
  <si>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</si>
  <si>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</si>
  <si>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</si>
  <si>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</si>
  <si>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</si>
  <si>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</si>
  <si>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</si>
  <si>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</si>
  <si>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</si>
  <si>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</si>
  <si>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</si>
  <si>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</si>
  <si>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</si>
  <si>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</si>
  <si>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</si>
  <si>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</si>
  <si>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</si>
  <si>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</si>
  <si>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</si>
  <si>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</si>
  <si>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</si>
  <si>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</si>
  <si>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</si>
  <si>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</si>
  <si>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</si>
  <si>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</si>
  <si>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</si>
  <si>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</si>
  <si>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</si>
  <si>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</si>
  <si>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</si>
  <si>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</si>
  <si>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</si>
  <si>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</si>
  <si>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</si>
  <si>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</si>
  <si>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</si>
  <si>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</si>
  <si>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</si>
  <si>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</si>
  <si>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</si>
  <si>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</si>
  <si>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</si>
  <si>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</si>
  <si>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</si>
  <si>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</si>
  <si>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</si>
  <si>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</si>
  <si>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</si>
  <si>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</si>
  <si>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</si>
  <si>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</si>
  <si>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</si>
  <si>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</si>
  <si>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</si>
  <si>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</si>
  <si>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</si>
  <si>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</si>
  <si>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</si>
  <si>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</si>
  <si>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</si>
  <si>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</si>
  <si>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</si>
  <si>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</si>
  <si>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</si>
  <si>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</si>
  <si>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</si>
  <si>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</si>
  <si>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</si>
  <si>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</si>
  <si>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</si>
  <si>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</si>
  <si>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</si>
  <si>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</si>
  <si>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</si>
  <si>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</si>
  <si>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</si>
  <si>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</si>
  <si>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</si>
  <si>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</si>
  <si>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</si>
  <si>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</si>
  <si>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</si>
  <si>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</si>
  <si>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</si>
  <si>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</si>
  <si>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</si>
  <si>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</si>
  <si>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</si>
  <si>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</si>
  <si>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</si>
  <si>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</si>
  <si>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</si>
  <si>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</si>
  <si>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</si>
  <si>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</si>
  <si>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</si>
  <si>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</si>
  <si>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</si>
  <si>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</si>
  <si>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</si>
  <si>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</si>
  <si>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</si>
  <si>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</si>
  <si>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</si>
  <si>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</si>
  <si>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</si>
  <si>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</si>
  <si>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</si>
  <si>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</si>
  <si>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</si>
  <si>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</si>
  <si>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</si>
  <si>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</si>
  <si>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</si>
  <si>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</si>
  <si>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</si>
  <si>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</si>
  <si>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</si>
  <si>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</si>
  <si>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</si>
  <si>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</si>
  <si>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</si>
  <si>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</si>
  <si>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</si>
  <si>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</si>
  <si>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</si>
  <si>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</si>
  <si>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</si>
  <si>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</si>
  <si>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</si>
  <si>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</si>
  <si>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</si>
  <si>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</si>
  <si>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</si>
  <si>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</si>
  <si>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</si>
  <si>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</si>
  <si>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</si>
  <si>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</si>
  <si>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</si>
  <si>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</si>
  <si>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</si>
  <si>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</si>
  <si>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</si>
  <si>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</si>
  <si>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</si>
  <si>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</si>
  <si>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</si>
  <si>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</si>
  <si>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</si>
  <si>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</si>
  <si>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</si>
  <si>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</si>
  <si>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</si>
  <si>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</si>
  <si>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</si>
  <si>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</si>
  <si>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</si>
  <si>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</si>
  <si>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</si>
  <si>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</si>
  <si>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</si>
  <si>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</si>
  <si>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</si>
  <si>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</si>
  <si>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</si>
  <si>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</si>
  <si>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</si>
  <si>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</si>
  <si>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</si>
  <si>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</si>
  <si>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</si>
  <si>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</si>
  <si>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</si>
  <si>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</si>
  <si>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</si>
  <si>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</si>
  <si>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</si>
  <si>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</si>
  <si>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</si>
  <si>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</si>
  <si>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</si>
  <si>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</si>
  <si>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</si>
  <si>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</si>
  <si>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</si>
  <si>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</si>
  <si>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</si>
  <si>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</si>
  <si>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</si>
  <si>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</si>
  <si>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</si>
  <si>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</si>
  <si>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</si>
  <si>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</si>
  <si>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</si>
  <si>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</si>
  <si>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</si>
  <si>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</si>
  <si>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</si>
  <si>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</si>
  <si>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</si>
  <si>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</si>
  <si>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</si>
  <si>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</si>
  <si>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</si>
  <si>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</si>
  <si>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</si>
  <si>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</si>
  <si>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</si>
  <si>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</si>
  <si>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</si>
  <si>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</si>
  <si>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</si>
  <si>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</si>
  <si>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</si>
  <si>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</si>
  <si>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</si>
  <si>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</si>
  <si>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</si>
  <si>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</si>
  <si>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</si>
  <si>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</si>
  <si>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</si>
  <si>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</si>
  <si>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</si>
  <si>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</si>
  <si>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</si>
  <si>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</si>
  <si>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</si>
  <si>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</si>
  <si>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</si>
  <si>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</si>
  <si>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</si>
  <si>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</si>
  <si>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</si>
  <si>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</si>
  <si>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</si>
  <si>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</si>
  <si>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</si>
  <si>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</si>
  <si>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</si>
  <si>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</si>
  <si>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</si>
  <si>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</si>
  <si>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</si>
  <si>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</si>
  <si>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</si>
  <si>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</si>
  <si>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</si>
  <si>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</si>
  <si>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</si>
  <si>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</si>
  <si>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</si>
  <si>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</si>
  <si>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</si>
  <si>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</si>
  <si>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</si>
  <si>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</si>
  <si>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</si>
  <si>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</si>
  <si>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</si>
  <si>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</si>
  <si>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</si>
  <si>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</si>
  <si>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</si>
  <si>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</si>
  <si>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</si>
  <si>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</si>
  <si>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</si>
  <si>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</si>
  <si>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</si>
  <si>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</si>
  <si>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</si>
  <si>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</si>
  <si>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</si>
  <si>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</si>
  <si>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</si>
  <si>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</si>
  <si>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</si>
  <si>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</si>
  <si>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</si>
  <si>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</si>
  <si>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</si>
  <si>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</si>
  <si>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</si>
  <si>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</si>
  <si>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</si>
  <si>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</si>
  <si>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</si>
  <si>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</si>
  <si>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</si>
  <si>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</si>
  <si>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</si>
  <si>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</si>
  <si>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</si>
  <si>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</si>
  <si>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</si>
  <si>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</si>
  <si>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</si>
  <si>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</si>
  <si>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</si>
  <si>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</si>
  <si>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</si>
  <si>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</si>
  <si>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</si>
  <si>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</si>
  <si>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</si>
  <si>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</si>
  <si>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</si>
  <si>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</si>
  <si>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</si>
  <si>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</si>
  <si>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</si>
  <si>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</si>
  <si>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</si>
  <si>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</si>
  <si>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</si>
  <si>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</si>
  <si>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</si>
  <si>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</si>
  <si>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</si>
  <si>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</si>
  <si>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</si>
  <si>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</si>
  <si>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</si>
  <si>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</si>
  <si>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</si>
  <si>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</si>
  <si>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</si>
  <si>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</si>
  <si>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</si>
  <si>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</si>
  <si>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</si>
  <si>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</si>
  <si>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</si>
  <si>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</si>
  <si>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</si>
  <si>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</si>
  <si>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</si>
  <si>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</si>
  <si>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</si>
  <si>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</si>
  <si>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</si>
  <si>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</si>
  <si>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</si>
  <si>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</si>
  <si>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</si>
  <si>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</si>
  <si>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</si>
  <si>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</si>
  <si>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</si>
  <si>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</si>
  <si>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</si>
  <si>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</si>
  <si>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</si>
  <si>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</si>
  <si>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</si>
  <si>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</si>
  <si>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</si>
  <si>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</si>
  <si>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</si>
  <si>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</si>
  <si>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</si>
  <si>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</si>
  <si>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</si>
  <si>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</si>
  <si>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</si>
  <si>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</si>
  <si>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</si>
  <si>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</si>
  <si>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</si>
  <si>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</si>
  <si>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</si>
  <si>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</si>
  <si>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</si>
  <si>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</si>
  <si>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</si>
  <si>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</si>
  <si>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</si>
  <si>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</si>
  <si>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</si>
  <si>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</si>
  <si>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</si>
  <si>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</si>
  <si>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</si>
  <si>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</si>
  <si>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</si>
  <si>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</si>
  <si>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</si>
  <si>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</si>
  <si>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</si>
  <si>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</si>
  <si>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</si>
  <si>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</si>
  <si>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</si>
  <si>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</si>
  <si>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</si>
  <si>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</si>
  <si>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</si>
  <si>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</si>
  <si>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</si>
  <si>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</si>
  <si>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</si>
  <si>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</si>
  <si>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</si>
  <si>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</si>
  <si>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</si>
  <si>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</si>
  <si>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</si>
  <si>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</si>
  <si>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</si>
  <si>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</si>
  <si>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</si>
  <si>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</si>
  <si>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</si>
  <si>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</si>
  <si>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</si>
  <si>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</si>
  <si>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</si>
  <si>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</si>
  <si>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</si>
  <si>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</si>
  <si>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</si>
  <si>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</si>
  <si>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</si>
  <si>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</si>
  <si>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</si>
  <si>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</si>
  <si>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</si>
  <si>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</si>
  <si>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</si>
  <si>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</si>
  <si>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</si>
  <si>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</si>
  <si>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</si>
  <si>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</si>
  <si>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</si>
  <si>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</si>
  <si>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</si>
  <si>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</si>
  <si>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</si>
  <si>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</si>
  <si>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</si>
  <si>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</si>
  <si>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</si>
  <si>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</si>
  <si>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</si>
  <si>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</si>
  <si>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</si>
  <si>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</si>
  <si>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</si>
  <si>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</si>
  <si>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</si>
  <si>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</si>
  <si>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</si>
  <si>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</si>
  <si>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</si>
  <si>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</si>
  <si>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</si>
  <si>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</si>
  <si>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</si>
  <si>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</si>
  <si>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</si>
  <si>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</si>
  <si>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</si>
  <si>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</si>
  <si>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</si>
  <si>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</si>
  <si>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</si>
  <si>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</si>
  <si>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</si>
  <si>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</si>
  <si>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</si>
  <si>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</si>
  <si>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</si>
  <si>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</si>
  <si>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</si>
  <si>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</si>
  <si>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</si>
  <si>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</si>
  <si>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</si>
  <si>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</si>
  <si>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</si>
  <si>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</si>
  <si>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</si>
  <si>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</si>
  <si>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</si>
  <si>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</si>
  <si>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</si>
  <si>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</si>
  <si>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</si>
  <si>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</si>
  <si>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</si>
  <si>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</si>
  <si>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</si>
  <si>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</si>
  <si>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</si>
  <si>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</si>
  <si>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</si>
  <si>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</si>
  <si>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</si>
  <si>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</si>
  <si>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</si>
  <si>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</si>
  <si>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</si>
  <si>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</si>
  <si>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</si>
  <si>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</si>
  <si>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</si>
  <si>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</si>
  <si>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</si>
  <si>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</si>
  <si>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</si>
  <si>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</si>
  <si>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</si>
  <si>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</si>
  <si>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</si>
  <si>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</si>
  <si>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</si>
  <si>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</si>
  <si>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</si>
  <si>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</si>
  <si>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</si>
  <si>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</si>
  <si>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</si>
  <si>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</si>
  <si>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</si>
  <si>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</si>
  <si>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</si>
  <si>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</si>
  <si>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</si>
  <si>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</si>
  <si>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</si>
  <si>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</si>
  <si>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</si>
  <si>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</si>
  <si>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</si>
  <si>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</si>
  <si>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</si>
  <si>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</si>
  <si>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</si>
  <si>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</si>
  <si>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</si>
  <si>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</si>
  <si>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</si>
  <si>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</si>
  <si>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</si>
  <si>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</si>
  <si>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</si>
  <si>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</si>
  <si>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</si>
  <si>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</si>
  <si>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</si>
  <si>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</si>
  <si>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</si>
  <si>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</si>
  <si>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</si>
  <si>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</si>
  <si>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</si>
  <si>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</si>
  <si>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</si>
  <si>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</si>
  <si>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</si>
  <si>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</si>
  <si>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</si>
  <si>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</si>
  <si>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</si>
  <si>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</si>
  <si>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</si>
  <si>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</si>
  <si>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</si>
  <si>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</si>
  <si>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</si>
  <si>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</si>
  <si>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</si>
  <si>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</si>
  <si>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</si>
  <si>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</si>
  <si>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</si>
  <si>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</si>
  <si>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</si>
  <si>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</si>
  <si>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</si>
  <si>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</si>
  <si>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</si>
  <si>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</si>
  <si>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</si>
  <si>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</si>
  <si>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</si>
  <si>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</si>
  <si>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</si>
  <si>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</si>
  <si>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</si>
  <si>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</si>
  <si>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</si>
  <si>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</si>
  <si>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</si>
  <si>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</si>
  <si>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</si>
  <si>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</si>
  <si>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</si>
  <si>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</si>
  <si>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</si>
  <si>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</si>
  <si>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</si>
  <si>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</si>
  <si>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</si>
  <si>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</si>
  <si>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</si>
  <si>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</si>
  <si>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</si>
  <si>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</si>
  <si>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</si>
  <si>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</si>
  <si>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</si>
  <si>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</si>
  <si>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</si>
  <si>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</si>
  <si>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</si>
  <si>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</si>
  <si>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</si>
  <si>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</si>
  <si>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</si>
  <si>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</si>
  <si>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</si>
  <si>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</si>
  <si>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</si>
  <si>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</si>
  <si>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</si>
  <si>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</si>
  <si>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</si>
  <si>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</si>
  <si>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</si>
  <si>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</si>
  <si>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</si>
  <si>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</si>
  <si>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</si>
  <si>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</si>
  <si>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</si>
  <si>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</si>
  <si>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</si>
  <si>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</si>
  <si>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</si>
  <si>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</si>
  <si>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</si>
  <si>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</si>
  <si>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</si>
  <si>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</si>
  <si>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</si>
  <si>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</si>
  <si>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</si>
  <si>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</si>
  <si>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</si>
  <si>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</si>
  <si>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</si>
  <si>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</si>
  <si>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</si>
  <si>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</si>
  <si>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</si>
  <si>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</si>
  <si>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</si>
  <si>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</si>
  <si>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</si>
  <si>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</si>
  <si>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</si>
  <si>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</si>
  <si>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</si>
  <si>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</si>
  <si>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</si>
  <si>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</si>
  <si>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</si>
  <si>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</si>
  <si>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</si>
  <si>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</si>
  <si>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</si>
  <si>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</si>
  <si>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</si>
  <si>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</si>
  <si>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</si>
  <si>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</si>
  <si>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</si>
  <si>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</si>
  <si>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</si>
  <si>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</si>
  <si>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</si>
  <si>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</si>
  <si>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</si>
  <si>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</si>
  <si>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</si>
  <si>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</si>
  <si>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</si>
  <si>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</si>
  <si>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</si>
  <si>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</si>
  <si>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</si>
  <si>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</si>
  <si>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</si>
  <si>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</si>
  <si>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</si>
  <si>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</si>
  <si>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</si>
  <si>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</si>
  <si>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</si>
  <si>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</si>
  <si>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</si>
  <si>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</si>
  <si>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</si>
  <si>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</si>
  <si>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</si>
  <si>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</si>
  <si>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</si>
  <si>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</si>
  <si>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</si>
  <si>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</si>
  <si>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</si>
  <si>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</si>
  <si>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</si>
  <si>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</si>
  <si>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</si>
  <si>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</si>
  <si>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</si>
  <si>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</si>
  <si>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</si>
  <si>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</si>
  <si>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</si>
  <si>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</si>
  <si>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</si>
  <si>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</si>
  <si>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</si>
  <si>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</si>
  <si>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</si>
  <si>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</si>
  <si>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</si>
  <si>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</si>
  <si>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</si>
  <si>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</si>
  <si>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</si>
  <si>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</si>
  <si>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</si>
  <si>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</si>
  <si>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</si>
  <si>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</si>
  <si>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</si>
  <si>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</si>
  <si>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</si>
  <si>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</si>
  <si>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</si>
  <si>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</si>
  <si>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</si>
  <si>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</si>
  <si>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</si>
  <si>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</si>
  <si>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</si>
  <si>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</si>
  <si>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</si>
  <si>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</si>
  <si>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</si>
  <si>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</si>
  <si>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</si>
  <si>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</si>
  <si>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</si>
  <si>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</si>
  <si>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</si>
  <si>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</si>
  <si>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</si>
  <si>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</si>
  <si>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</si>
  <si>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</si>
  <si>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</si>
  <si>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</si>
  <si>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</si>
  <si>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</si>
  <si>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</si>
  <si>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</si>
  <si>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</si>
  <si>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</si>
  <si>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</si>
  <si>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</si>
  <si>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</si>
  <si>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</si>
  <si>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</si>
  <si>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</si>
  <si>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</si>
  <si>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</si>
  <si>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</si>
  <si>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</si>
  <si>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</si>
  <si>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</si>
  <si>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</si>
  <si>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</si>
  <si>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</si>
  <si>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</si>
  <si>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</si>
  <si>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</si>
  <si>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</si>
  <si>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</si>
  <si>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</si>
  <si>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</si>
  <si>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</si>
  <si>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</si>
  <si>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</si>
  <si>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</si>
  <si>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</si>
  <si>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</si>
  <si>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</si>
  <si>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</si>
  <si>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</si>
  <si>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</si>
  <si>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</si>
  <si>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</si>
  <si>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</si>
  <si>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</si>
  <si>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</si>
  <si>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</si>
  <si>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</si>
  <si>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</si>
  <si>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</si>
  <si>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</si>
  <si>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</si>
  <si>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</si>
  <si>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</si>
  <si>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</si>
  <si>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</si>
  <si>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</si>
  <si>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</si>
  <si>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</si>
  <si>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</si>
  <si>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</si>
  <si>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</si>
  <si>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</si>
  <si>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</si>
  <si>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</si>
  <si>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</si>
  <si>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</si>
  <si>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</si>
  <si>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</si>
  <si>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</si>
  <si>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</si>
  <si>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</si>
  <si>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</si>
  <si>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</si>
  <si>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</si>
  <si>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</si>
  <si>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</si>
  <si>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</si>
  <si>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</si>
  <si>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</si>
  <si>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</si>
  <si>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</si>
  <si>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</si>
  <si>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</si>
  <si>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</si>
  <si>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</si>
  <si>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</si>
  <si>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</si>
  <si>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</si>
  <si>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</si>
  <si>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</si>
  <si>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</si>
  <si>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</si>
  <si>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</si>
  <si>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</si>
  <si>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</si>
  <si>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</si>
  <si>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</si>
  <si>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</si>
  <si>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</si>
  <si>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</si>
  <si>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</si>
  <si>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</si>
  <si>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</si>
  <si>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</si>
  <si>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</si>
  <si>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</si>
  <si>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</si>
  <si>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</si>
  <si>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</si>
  <si>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</si>
  <si>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</si>
  <si>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</si>
  <si>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</si>
  <si>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</si>
  <si>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</si>
  <si>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</si>
  <si>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</si>
  <si>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</si>
  <si>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</si>
  <si>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</si>
  <si>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</si>
  <si>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</si>
  <si>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</si>
  <si>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</si>
  <si>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</si>
  <si>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</si>
  <si>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</si>
  <si>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</si>
  <si>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</si>
  <si>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</si>
  <si>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</si>
  <si>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</si>
  <si>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</si>
  <si>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</si>
  <si>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</si>
  <si>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</si>
  <si>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</si>
  <si>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</si>
  <si>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</si>
  <si>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</si>
  <si>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</si>
  <si>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</si>
  <si>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</si>
  <si>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</si>
  <si>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</si>
  <si>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</si>
  <si>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</si>
  <si>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</si>
  <si>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</si>
  <si>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</si>
  <si>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</si>
  <si>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</si>
  <si>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</si>
  <si>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</si>
  <si>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</si>
  <si>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</si>
  <si>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</si>
  <si>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</si>
  <si>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</si>
  <si>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</si>
  <si>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</si>
  <si>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</si>
  <si>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</si>
  <si>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</si>
  <si>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</si>
  <si>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</si>
  <si>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</si>
  <si>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</si>
  <si>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</si>
  <si>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</si>
  <si>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</si>
  <si>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</si>
  <si>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</si>
  <si>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</si>
  <si>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</si>
  <si>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</si>
  <si>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</si>
  <si>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</si>
  <si>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</si>
  <si>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</si>
  <si>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</si>
  <si>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</si>
  <si>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</si>
  <si>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</si>
  <si>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</si>
  <si>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</si>
  <si>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</si>
  <si>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</si>
  <si>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</si>
  <si>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</si>
  <si>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</si>
  <si>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</si>
  <si>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</si>
  <si>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</si>
  <si>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</si>
  <si>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</si>
  <si>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</si>
  <si>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</si>
  <si>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</si>
  <si>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</si>
  <si>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</si>
  <si>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</si>
  <si>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</si>
  <si>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</si>
  <si>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</si>
  <si>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</si>
  <si>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</si>
  <si>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</si>
  <si>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</si>
  <si>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</si>
  <si>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</si>
  <si>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</si>
  <si>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</si>
  <si>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</si>
  <si>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</si>
  <si>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</si>
  <si>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</si>
  <si>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</si>
  <si>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</si>
  <si>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</si>
  <si>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</si>
  <si>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</si>
  <si>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</si>
  <si>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</si>
  <si>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</si>
  <si>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</si>
  <si>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</si>
  <si>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</si>
  <si>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</si>
  <si>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</si>
  <si>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</si>
  <si>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</si>
  <si>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</si>
  <si>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</si>
  <si>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</si>
  <si>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</si>
  <si>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</si>
  <si>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</si>
  <si>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</si>
  <si>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</si>
  <si>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</si>
  <si>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</si>
  <si>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</si>
  <si>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</si>
  <si>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</si>
  <si>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</si>
  <si>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</si>
  <si>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</si>
  <si>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</si>
  <si>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</si>
  <si>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</si>
  <si>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</si>
  <si>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</si>
  <si>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</si>
  <si>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</si>
  <si>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</si>
  <si>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</si>
  <si>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</si>
  <si>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</si>
  <si>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</si>
  <si>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</si>
  <si>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</si>
  <si>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</si>
  <si>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</si>
  <si>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</si>
  <si>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</si>
  <si>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</si>
  <si>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</si>
  <si>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</si>
  <si>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</si>
  <si>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</si>
  <si>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</si>
  <si>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</si>
  <si>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</si>
  <si>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</si>
  <si>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</si>
  <si>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</si>
  <si>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</si>
  <si>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</si>
  <si>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</si>
  <si>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</si>
  <si>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</si>
  <si>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</si>
  <si>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</si>
  <si>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</si>
  <si>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</si>
  <si>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</si>
  <si>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</si>
  <si>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</si>
  <si>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</si>
  <si>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</si>
  <si>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</si>
  <si>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</si>
  <si>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</si>
  <si>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</si>
  <si>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</si>
  <si>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</si>
  <si>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</si>
  <si>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</si>
  <si>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</si>
  <si>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</si>
  <si>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</si>
  <si>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</si>
  <si>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</si>
  <si>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</si>
  <si>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</si>
  <si>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</si>
  <si>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</si>
  <si>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</si>
  <si>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</si>
  <si>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</si>
  <si>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</si>
  <si>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</si>
  <si>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</si>
  <si>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</si>
  <si>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</si>
  <si>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</si>
  <si>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</si>
  <si>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</si>
  <si>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</si>
  <si>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</si>
  <si>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</si>
  <si>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</si>
  <si>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</si>
  <si>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</si>
  <si>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</si>
  <si>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</si>
  <si>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</si>
  <si>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</si>
  <si>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</si>
  <si>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</si>
  <si>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</si>
  <si>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</si>
  <si>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</si>
  <si>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</si>
  <si>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</si>
  <si>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</si>
  <si>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</si>
  <si>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</si>
  <si>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</si>
  <si>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</si>
  <si>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</si>
  <si>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</si>
  <si>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</si>
  <si>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</si>
  <si>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</si>
  <si>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</si>
  <si>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</si>
  <si>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</si>
  <si>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</si>
  <si>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</si>
  <si>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</si>
  <si>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</si>
  <si>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</si>
  <si>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</si>
  <si>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</si>
  <si>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</si>
  <si>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</si>
  <si>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</si>
  <si>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</si>
  <si>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</si>
  <si>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</si>
  <si>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</si>
  <si>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</si>
  <si>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</si>
  <si>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</si>
  <si>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</si>
  <si>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</si>
  <si>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</si>
  <si>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</si>
  <si>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</si>
  <si>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</si>
  <si>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</si>
  <si>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</si>
  <si>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</si>
  <si>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</si>
  <si>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</si>
  <si>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</si>
  <si>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</si>
  <si>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</si>
  <si>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</si>
  <si>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</si>
  <si>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</si>
  <si>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</si>
  <si>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</si>
  <si>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</si>
  <si>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</si>
  <si>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</si>
  <si>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</si>
  <si>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</si>
  <si>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</si>
  <si>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</si>
  <si>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</si>
  <si>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</si>
  <si>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</si>
  <si>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</si>
  <si>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</si>
  <si>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</si>
  <si>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</si>
  <si>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</si>
  <si>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</si>
  <si>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</si>
  <si>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</si>
  <si>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</si>
  <si>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</si>
  <si>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</si>
  <si>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</si>
  <si>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</si>
  <si>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</si>
  <si>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</si>
  <si>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</si>
  <si>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</si>
  <si>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</si>
  <si>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</si>
  <si>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</si>
  <si>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</si>
  <si>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</si>
  <si>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</si>
  <si>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</si>
  <si>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</si>
  <si>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</si>
  <si>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</si>
  <si>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</si>
  <si>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</si>
  <si>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</si>
  <si>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</si>
  <si>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</si>
  <si>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</si>
  <si>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</si>
  <si>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</si>
  <si>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</si>
  <si>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</si>
  <si>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</si>
  <si>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</si>
  <si>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</si>
  <si>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</si>
  <si>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</si>
  <si>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</si>
  <si>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</si>
  <si>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</si>
  <si>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</si>
  <si>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</si>
  <si>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</si>
  <si>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</si>
  <si>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</si>
  <si>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</si>
  <si>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</si>
  <si>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</si>
  <si>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</si>
  <si>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</si>
  <si>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</si>
  <si>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</si>
  <si>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</si>
  <si>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</si>
  <si>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</si>
  <si>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</si>
  <si>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</si>
  <si>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</si>
  <si>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</si>
  <si>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</si>
  <si>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</si>
  <si>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</si>
  <si>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</si>
  <si>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</si>
  <si>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</si>
  <si>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</si>
  <si>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</si>
  <si>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</si>
  <si>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</si>
  <si>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</si>
  <si>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</si>
  <si>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</si>
  <si>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</si>
  <si>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</si>
  <si>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</si>
  <si>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</si>
  <si>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</si>
  <si>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</si>
  <si>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</si>
  <si>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</si>
  <si>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</si>
  <si>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</si>
  <si>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</si>
  <si>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</si>
  <si>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</si>
  <si>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</si>
  <si>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</si>
  <si>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</si>
  <si>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</si>
  <si>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</si>
  <si>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</si>
  <si>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</si>
  <si>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</si>
  <si>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</si>
  <si>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</si>
  <si>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</si>
  <si>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</si>
  <si>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</si>
  <si>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</si>
  <si>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</si>
  <si>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</si>
  <si>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</si>
  <si>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</si>
  <si>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</si>
  <si>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</si>
  <si>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</si>
  <si>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</si>
  <si>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</si>
  <si>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</si>
  <si>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</si>
  <si>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</si>
  <si>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</si>
  <si>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</si>
  <si>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</si>
  <si>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</si>
  <si>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</si>
  <si>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</si>
  <si>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</si>
  <si>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</si>
  <si>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</si>
  <si>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</si>
  <si>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</si>
  <si>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</si>
  <si>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</si>
  <si>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</si>
  <si>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</si>
  <si>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</si>
  <si>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</si>
  <si>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</si>
  <si>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</si>
  <si>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</si>
  <si>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</si>
  <si>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</si>
  <si>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</si>
  <si>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</si>
  <si>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</si>
  <si>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</si>
  <si>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</si>
  <si>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</si>
  <si>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</si>
  <si>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</si>
  <si>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</si>
  <si>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</si>
  <si>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</si>
  <si>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</si>
  <si>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</si>
  <si>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</si>
  <si>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</si>
  <si>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</si>
  <si>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</si>
  <si>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</si>
  <si>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</si>
  <si>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</si>
  <si>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</si>
  <si>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</si>
  <si>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</si>
  <si>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</si>
  <si>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</si>
  <si>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</si>
  <si>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</si>
  <si>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</si>
  <si>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</si>
  <si>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</si>
  <si>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</si>
  <si>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</si>
  <si>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</si>
  <si>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</si>
  <si>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</si>
  <si>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</si>
  <si>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</si>
  <si>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</si>
  <si>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</si>
  <si>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</si>
  <si>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</si>
  <si>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</si>
  <si>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</si>
  <si>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</si>
  <si>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</si>
  <si>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</si>
  <si>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</si>
  <si>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</si>
  <si>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</si>
  <si>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</si>
  <si>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</si>
  <si>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</si>
  <si>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</si>
  <si>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</si>
  <si>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</si>
  <si>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</si>
  <si>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</si>
  <si>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</si>
  <si>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</si>
  <si>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</si>
  <si>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</si>
  <si>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</si>
  <si>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</si>
  <si>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</si>
  <si>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</si>
  <si>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</si>
  <si>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</si>
  <si>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</si>
  <si>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</si>
  <si>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</si>
  <si>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</si>
  <si>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</si>
  <si>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</si>
  <si>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</si>
  <si>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</si>
  <si>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</si>
  <si>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</si>
  <si>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</si>
  <si>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</si>
  <si>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</si>
  <si>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</si>
  <si>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</si>
  <si>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</si>
  <si>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</si>
  <si>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</si>
  <si>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</si>
  <si>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</si>
  <si>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</si>
  <si>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</si>
  <si>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</si>
  <si>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</si>
  <si>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</si>
  <si>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</si>
  <si>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</si>
  <si>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</si>
  <si>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</si>
  <si>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</si>
  <si>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</si>
  <si>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</si>
  <si>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</si>
  <si>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</si>
  <si>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</si>
  <si>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</si>
  <si>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</si>
  <si>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</si>
  <si>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</si>
  <si>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</si>
  <si>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</si>
  <si>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</si>
  <si>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</si>
  <si>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</si>
  <si>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</si>
  <si>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</si>
  <si>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</si>
  <si>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</si>
  <si>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</si>
  <si>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</si>
  <si>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</si>
  <si>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</si>
  <si>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</si>
  <si>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</si>
  <si>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</si>
  <si>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</si>
  <si>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</si>
  <si>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</si>
  <si>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</si>
  <si>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</si>
  <si>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</si>
  <si>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</si>
  <si>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</si>
  <si>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</si>
  <si>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</si>
  <si>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</si>
  <si>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</si>
  <si>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</si>
  <si>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</si>
  <si>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</si>
  <si>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</si>
  <si>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</si>
  <si>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</si>
  <si>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</si>
  <si>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</si>
  <si>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</si>
  <si>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</si>
  <si>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</si>
  <si>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</si>
  <si>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</si>
  <si>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</si>
  <si>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</si>
  <si>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</si>
  <si>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</si>
  <si>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</si>
  <si>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</si>
  <si>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</si>
  <si>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</si>
  <si>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</si>
  <si>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</si>
  <si>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</si>
  <si>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</si>
  <si>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</si>
  <si>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</si>
  <si>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</si>
  <si>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</si>
  <si>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</si>
  <si>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</si>
  <si>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</si>
  <si>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</si>
  <si>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</si>
  <si>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</si>
  <si>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</si>
  <si>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</si>
  <si>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</si>
  <si>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</si>
  <si>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</si>
  <si>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</si>
  <si>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</si>
  <si>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</si>
  <si>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</si>
  <si>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</si>
  <si>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</si>
  <si>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</si>
  <si>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</si>
  <si>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</si>
  <si>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</si>
  <si>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</si>
  <si>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</si>
  <si>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</si>
  <si>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</si>
  <si>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</si>
  <si>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</si>
  <si>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</si>
  <si>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</si>
  <si>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</si>
  <si>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</si>
  <si>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</si>
  <si>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</si>
  <si>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</si>
  <si>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</si>
  <si>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</si>
  <si>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</si>
  <si>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</si>
  <si>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</si>
  <si>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</si>
  <si>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</si>
  <si>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</si>
  <si>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</si>
  <si>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</si>
  <si>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</si>
  <si>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</si>
  <si>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</si>
  <si>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</si>
  <si>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</si>
  <si>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</si>
  <si>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</si>
  <si>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</si>
  <si>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</si>
  <si>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</si>
  <si>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</si>
  <si>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</si>
  <si>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</si>
  <si>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</si>
  <si>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</si>
  <si>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</si>
  <si>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</si>
  <si>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</si>
  <si>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</si>
  <si>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</si>
  <si>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</si>
  <si>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</si>
  <si>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</si>
  <si>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</si>
  <si>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</si>
  <si>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</si>
  <si>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</si>
  <si>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</si>
  <si>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</si>
  <si>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</si>
  <si>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</si>
  <si>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</si>
  <si>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</si>
  <si>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</si>
  <si>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</si>
  <si>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</si>
  <si>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</si>
  <si>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</si>
  <si>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</si>
  <si>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</si>
  <si>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</si>
  <si>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</si>
  <si>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</si>
  <si>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</si>
  <si>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</si>
  <si>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</si>
  <si>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</si>
  <si>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</si>
  <si>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</si>
  <si>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</si>
  <si>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</si>
  <si>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</si>
  <si>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</si>
  <si>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</si>
  <si>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</si>
  <si>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</si>
  <si>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</si>
  <si>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</si>
  <si>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</si>
  <si>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</si>
  <si>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</si>
  <si>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</si>
  <si>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</si>
  <si>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</si>
  <si>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</si>
  <si>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</si>
  <si>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</si>
  <si>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</si>
  <si>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</si>
  <si>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</si>
  <si>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</si>
  <si>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</si>
  <si>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</si>
  <si>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</si>
  <si>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</si>
  <si>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</si>
  <si>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</si>
  <si>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</si>
  <si>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</si>
  <si>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</si>
  <si>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</si>
  <si>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</si>
  <si>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</si>
  <si>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</si>
  <si>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</si>
  <si>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</si>
  <si>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</si>
  <si>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</si>
  <si>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</si>
  <si>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</si>
  <si>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</si>
  <si>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</si>
  <si>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</si>
  <si>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</si>
  <si>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</si>
  <si>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</si>
  <si>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</si>
  <si>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</si>
  <si>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</si>
  <si>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</si>
  <si>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</si>
  <si>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</si>
  <si>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</si>
  <si>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</si>
  <si>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</si>
  <si>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</si>
  <si>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</si>
  <si>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</si>
  <si>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</si>
  <si>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</si>
  <si>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</si>
  <si>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</si>
  <si>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</si>
  <si>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</si>
  <si>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</si>
  <si>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</si>
  <si>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</si>
  <si>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</si>
  <si>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</si>
  <si>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</si>
  <si>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</si>
  <si>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</si>
  <si>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</si>
  <si>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</si>
  <si>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</si>
  <si>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</si>
  <si>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</si>
  <si>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</si>
  <si>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</si>
  <si>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</si>
  <si>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</si>
  <si>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</si>
  <si>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</si>
  <si>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</si>
  <si>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</si>
  <si>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</si>
  <si>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</si>
  <si>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</si>
  <si>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</si>
  <si>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</si>
  <si>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</si>
  <si>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</si>
  <si>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</si>
  <si>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</si>
  <si>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</si>
  <si>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</si>
  <si>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</si>
  <si>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</si>
  <si>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</si>
  <si>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</si>
  <si>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</si>
  <si>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</si>
  <si>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</si>
  <si>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</si>
  <si>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</si>
  <si>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</si>
  <si>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</si>
  <si>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</si>
  <si>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</si>
  <si>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</si>
  <si>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</si>
  <si>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</si>
  <si>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</si>
  <si>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</si>
  <si>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</si>
  <si>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</si>
  <si>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</si>
  <si>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</si>
  <si>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</si>
  <si>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</si>
  <si>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</si>
  <si>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</si>
  <si>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</si>
  <si>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</si>
  <si>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</si>
  <si>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</si>
  <si>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</si>
  <si>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</si>
  <si>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</si>
  <si>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</si>
  <si>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</si>
  <si>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</si>
  <si>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</si>
  <si>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</si>
  <si>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</si>
  <si>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</si>
  <si>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</si>
  <si>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</si>
  <si>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</si>
  <si>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</si>
  <si>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</si>
  <si>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</si>
  <si>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</si>
  <si>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</si>
  <si>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</si>
  <si>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</si>
  <si>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</si>
  <si>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</si>
  <si>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</si>
  <si>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</si>
  <si>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</si>
  <si>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</si>
  <si>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</si>
  <si>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</si>
  <si>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</si>
  <si>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</si>
  <si>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</si>
  <si>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</si>
  <si>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</si>
  <si>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</si>
  <si>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</si>
  <si>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</si>
  <si>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</si>
  <si>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</si>
  <si>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</si>
  <si>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</si>
  <si>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</si>
  <si>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</si>
  <si>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</si>
  <si>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</si>
  <si>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</si>
  <si>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</si>
  <si>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</si>
  <si>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</si>
  <si>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</si>
  <si>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</si>
  <si>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</si>
  <si>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</si>
  <si>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</si>
  <si>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</si>
  <si>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</si>
  <si>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</si>
  <si>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</si>
  <si>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</si>
  <si>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</si>
  <si>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</si>
  <si>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</si>
  <si>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</si>
  <si>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</si>
  <si>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</si>
  <si>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</si>
  <si>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</si>
  <si>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</si>
  <si>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</si>
  <si>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</si>
  <si>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</si>
  <si>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</si>
  <si>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</si>
  <si>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</si>
  <si>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</si>
  <si>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</si>
  <si>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</si>
  <si>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</si>
  <si>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</si>
  <si>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</si>
  <si>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</si>
  <si>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</si>
  <si>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</si>
  <si>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</si>
  <si>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</si>
  <si>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</si>
  <si>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</si>
  <si>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</si>
  <si>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</si>
  <si>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</si>
  <si>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</si>
  <si>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</si>
  <si>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</si>
  <si>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</si>
  <si>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</si>
  <si>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</si>
  <si>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</si>
  <si>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</si>
  <si>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</si>
  <si>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</si>
  <si>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</si>
  <si>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</si>
  <si>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</si>
  <si>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</si>
  <si>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</si>
  <si>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</si>
  <si>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</si>
  <si>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</si>
  <si>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</si>
  <si>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</si>
  <si>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</si>
  <si>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</si>
  <si>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</si>
  <si>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</si>
  <si>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</si>
  <si>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</si>
  <si>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</si>
  <si>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</si>
  <si>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</si>
  <si>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</si>
  <si>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</si>
  <si>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</si>
  <si>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</si>
  <si>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</si>
  <si>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</si>
  <si>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</si>
  <si>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</si>
  <si>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</si>
  <si>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</si>
  <si>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</si>
  <si>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</si>
  <si>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</si>
  <si>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</si>
  <si>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</si>
  <si>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</si>
  <si>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</si>
  <si>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</si>
  <si>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</si>
  <si>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</si>
  <si>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</si>
  <si>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</si>
  <si>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</si>
  <si>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</si>
  <si>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</si>
  <si>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</si>
  <si>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</si>
  <si>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</si>
  <si>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</si>
  <si>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</si>
  <si>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</si>
  <si>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</si>
  <si>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</si>
  <si>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</si>
  <si>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</si>
  <si>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</si>
  <si>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</si>
  <si>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</si>
  <si>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</si>
  <si>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</si>
  <si>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</si>
  <si>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</si>
  <si>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</si>
  <si>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</si>
  <si>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</si>
  <si>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</si>
  <si>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</si>
  <si>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</si>
  <si>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</si>
  <si>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</si>
  <si>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</si>
  <si>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</si>
  <si>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</si>
  <si>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</si>
  <si>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</si>
  <si>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</si>
  <si>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</si>
  <si>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</si>
  <si>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</si>
  <si>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</si>
  <si>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</si>
  <si>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</si>
  <si>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</si>
  <si>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</si>
  <si>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</si>
  <si>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</si>
  <si>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</si>
  <si>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</si>
  <si>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</si>
  <si>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</si>
  <si>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</si>
  <si>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</si>
  <si>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</si>
  <si>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</si>
  <si>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</si>
  <si>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</si>
  <si>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</si>
  <si>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</si>
  <si>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</si>
  <si>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</si>
  <si>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</si>
  <si>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</si>
  <si>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</si>
  <si>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</si>
  <si>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</si>
  <si>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</si>
  <si>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</si>
  <si>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</si>
  <si>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</si>
  <si>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</si>
  <si>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</si>
  <si>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</si>
  <si>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</si>
  <si>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</si>
  <si>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</si>
  <si>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</si>
  <si>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</si>
  <si>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</si>
  <si>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</si>
  <si>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</si>
  <si>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</si>
  <si>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</si>
  <si>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</si>
  <si>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</si>
  <si>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</si>
  <si>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</si>
  <si>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</si>
  <si>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</si>
  <si>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</si>
  <si>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</si>
  <si>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</si>
  <si>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</si>
  <si>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</si>
  <si>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</si>
  <si>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</si>
  <si>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</si>
  <si>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</si>
  <si>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</si>
  <si>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</si>
  <si>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</si>
  <si>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</si>
  <si>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</si>
  <si>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</si>
  <si>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</si>
  <si>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</si>
  <si>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</si>
  <si>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</si>
  <si>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</si>
  <si>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</si>
  <si>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</si>
  <si>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</si>
  <si>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</si>
  <si>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</si>
  <si>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</si>
  <si>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</si>
  <si>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</si>
  <si>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</si>
  <si>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</si>
  <si>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</si>
  <si>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</si>
  <si>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</si>
  <si>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</si>
  <si>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</si>
  <si>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</si>
  <si>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</si>
  <si>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</si>
  <si>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</si>
  <si>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</si>
  <si>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</si>
  <si>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</si>
  <si>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</si>
  <si>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</si>
  <si>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</si>
  <si>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</si>
  <si>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</si>
  <si>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</si>
  <si>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</si>
  <si>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</si>
  <si>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</si>
  <si>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</si>
  <si>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</si>
  <si>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</si>
  <si>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</si>
  <si>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</si>
  <si>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</si>
  <si>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</si>
  <si>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</si>
  <si>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</si>
  <si>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</si>
  <si>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</si>
  <si>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</si>
  <si>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</si>
  <si>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</si>
  <si>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</si>
  <si>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</si>
  <si>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</si>
  <si>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</si>
  <si>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</si>
  <si>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</si>
  <si>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</si>
  <si>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</si>
  <si>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</si>
  <si>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</si>
  <si>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</si>
  <si>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</si>
  <si>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</si>
  <si>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</si>
  <si>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</si>
  <si>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</si>
  <si>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</si>
  <si>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</si>
  <si>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</si>
  <si>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</si>
  <si>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</si>
  <si>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</si>
  <si>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</si>
  <si>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</si>
  <si>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</si>
  <si>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</si>
  <si>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</si>
  <si>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</si>
  <si>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</si>
  <si>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</si>
  <si>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</si>
  <si>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</si>
  <si>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</si>
  <si>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</si>
  <si>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</si>
  <si>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</si>
  <si>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</si>
  <si>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</si>
  <si>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</si>
  <si>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</si>
  <si>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</si>
  <si>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</si>
  <si>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</si>
  <si>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</si>
  <si>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</si>
  <si>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</si>
  <si>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</si>
  <si>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</si>
  <si>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</si>
  <si>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</si>
  <si>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</si>
  <si>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</si>
  <si>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</si>
  <si>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</si>
  <si>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</si>
  <si>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</si>
  <si>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</si>
  <si>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</si>
  <si>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</si>
  <si>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</si>
  <si>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</si>
  <si>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</si>
  <si>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</si>
  <si>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</si>
  <si>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</si>
  <si>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</si>
  <si>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</si>
  <si>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</si>
  <si>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</si>
  <si>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</si>
  <si>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</si>
  <si>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</si>
  <si>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</si>
  <si>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</si>
  <si>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</si>
  <si>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</si>
  <si>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</si>
  <si>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</si>
  <si>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</si>
  <si>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</si>
  <si>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</si>
  <si>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</si>
  <si>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</si>
  <si>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</si>
  <si>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</si>
  <si>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</si>
  <si>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</si>
  <si>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</si>
  <si>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</si>
  <si>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</si>
  <si>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</si>
  <si>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</si>
  <si>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</si>
  <si>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</si>
  <si>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</si>
  <si>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</si>
  <si>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</si>
  <si>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</si>
  <si>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</si>
  <si>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</si>
  <si>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</si>
  <si>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</si>
  <si>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</si>
  <si>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</si>
  <si>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</si>
  <si>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</si>
  <si>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</si>
  <si>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</si>
  <si>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</si>
  <si>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</si>
  <si>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</si>
  <si>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</si>
  <si>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</si>
  <si>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</si>
  <si>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</si>
  <si>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</si>
  <si>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</si>
  <si>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</si>
  <si>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</si>
  <si>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</si>
  <si>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</si>
  <si>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</si>
  <si>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</si>
  <si>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</si>
  <si>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</si>
  <si>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</si>
  <si>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</si>
  <si>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</si>
  <si>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</si>
  <si>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</si>
  <si>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</si>
  <si>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</si>
  <si>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</si>
  <si>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</si>
  <si>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</si>
  <si>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</si>
  <si>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</si>
  <si>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</si>
  <si>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</si>
  <si>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</si>
  <si>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</si>
  <si>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</si>
  <si>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</si>
  <si>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</si>
  <si>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</si>
  <si>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</si>
  <si>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</si>
  <si>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</si>
  <si>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</si>
  <si>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</si>
  <si>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</si>
  <si>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</si>
  <si>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</si>
  <si>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</si>
  <si>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</si>
  <si>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</si>
  <si>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</si>
  <si>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</si>
  <si>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</si>
  <si>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</si>
  <si>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</si>
  <si>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</si>
  <si>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</si>
  <si>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</si>
  <si>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</si>
  <si>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</si>
  <si>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</si>
  <si>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</si>
  <si>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</si>
  <si>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</si>
  <si>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</si>
  <si>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</si>
  <si>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</si>
  <si>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</si>
  <si>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</si>
  <si>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</si>
  <si>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</si>
  <si>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</si>
  <si>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</si>
  <si>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</si>
  <si>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</si>
  <si>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</si>
  <si>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</si>
  <si>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</si>
  <si>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</si>
  <si>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</si>
  <si>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</si>
  <si>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</si>
  <si>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</si>
  <si>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</si>
  <si>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</si>
  <si>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</si>
  <si>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</si>
  <si>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</si>
  <si>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</si>
  <si>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</si>
  <si>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</si>
  <si>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</si>
  <si>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</si>
  <si>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</si>
  <si>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</si>
  <si>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</si>
  <si>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</si>
  <si>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</si>
  <si>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</si>
  <si>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</si>
  <si>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</si>
  <si>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</si>
  <si>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</si>
  <si>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</si>
  <si>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</si>
  <si>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</si>
  <si>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</si>
  <si>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</si>
  <si>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</si>
  <si>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</si>
  <si>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</si>
  <si>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</si>
  <si>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</si>
  <si>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</si>
  <si>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</si>
  <si>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</si>
  <si>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</si>
  <si>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</si>
  <si>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</si>
  <si>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</si>
  <si>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</si>
  <si>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</si>
  <si>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</si>
  <si>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</si>
  <si>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</si>
  <si>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</si>
  <si>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</si>
  <si>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</si>
  <si>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</si>
  <si>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</si>
  <si>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</si>
  <si>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</si>
  <si>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</si>
  <si>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</si>
  <si>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</si>
  <si>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</si>
  <si>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</si>
  <si>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</si>
  <si>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</si>
  <si>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</si>
  <si>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</si>
  <si>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</si>
  <si>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</si>
  <si>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</si>
  <si>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</si>
  <si>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</si>
  <si>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</si>
  <si>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</si>
  <si>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</si>
  <si>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</si>
  <si>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</si>
  <si>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</si>
  <si>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</si>
  <si>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</si>
  <si>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</si>
  <si>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</si>
  <si>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</si>
  <si>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</si>
  <si>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</si>
  <si>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</si>
  <si>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</si>
  <si>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</si>
  <si>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</si>
  <si>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</si>
  <si>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</si>
  <si>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</si>
  <si>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</si>
  <si>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</si>
  <si>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</si>
  <si>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</si>
  <si>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</si>
  <si>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</si>
  <si>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</si>
  <si>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</si>
  <si>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</si>
  <si>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</si>
  <si>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</si>
  <si>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</si>
  <si>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</si>
  <si>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</si>
  <si>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</si>
  <si>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</si>
  <si>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</si>
  <si>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</si>
  <si>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</si>
  <si>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</si>
  <si>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</si>
  <si>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</si>
  <si>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</si>
  <si>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</si>
  <si>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</si>
  <si>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</si>
  <si>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</si>
  <si>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</si>
  <si>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</si>
  <si>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</si>
  <si>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</si>
  <si>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</si>
  <si>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</si>
  <si>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</si>
  <si>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</si>
  <si>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</si>
  <si>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</si>
  <si>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</si>
  <si>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</si>
  <si>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</si>
  <si>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</si>
  <si>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</si>
  <si>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</si>
  <si>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</si>
  <si>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</si>
  <si>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</si>
  <si>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</si>
  <si>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</si>
  <si>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</si>
  <si>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</si>
  <si>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</si>
  <si>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</si>
  <si>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</si>
  <si>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</si>
  <si>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</si>
  <si>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</si>
  <si>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</si>
  <si>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</si>
  <si>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</si>
  <si>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</si>
  <si>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</si>
  <si>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</si>
  <si>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</si>
  <si>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</si>
  <si>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</si>
  <si>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</si>
  <si>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</si>
  <si>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</si>
  <si>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</si>
  <si>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</si>
  <si>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</si>
  <si>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</si>
  <si>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</si>
  <si>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</si>
  <si>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</si>
  <si>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</si>
  <si>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</si>
  <si>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</si>
  <si>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</si>
  <si>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</si>
  <si>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</si>
  <si>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</si>
  <si>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</si>
  <si>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</si>
  <si>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</si>
  <si>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</si>
  <si>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</si>
  <si>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</si>
  <si>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</si>
  <si>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</si>
  <si>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</si>
  <si>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</si>
  <si>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</si>
  <si>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</si>
  <si>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</si>
  <si>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</si>
  <si>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</si>
  <si>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</si>
  <si>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</si>
  <si>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</si>
  <si>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</si>
  <si>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</si>
  <si>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</si>
  <si>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</si>
  <si>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</si>
  <si>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</si>
  <si>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</si>
  <si>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</si>
  <si>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</si>
  <si>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</si>
  <si>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</si>
  <si>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</si>
  <si>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</si>
  <si>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</si>
  <si>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</si>
  <si>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</si>
  <si>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</si>
  <si>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</si>
  <si>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</si>
  <si>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</si>
  <si>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</si>
  <si>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</si>
  <si>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</si>
  <si>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</si>
  <si>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</si>
  <si>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</si>
  <si>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</si>
  <si>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</si>
  <si>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</si>
  <si>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</si>
  <si>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</si>
  <si>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</si>
  <si>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</si>
  <si>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</si>
  <si>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</si>
  <si>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</si>
  <si>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</si>
  <si>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</si>
  <si>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</si>
  <si>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</si>
  <si>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</si>
  <si>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</si>
  <si>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</si>
  <si>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</si>
  <si>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</si>
  <si>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</si>
  <si>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</si>
  <si>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</si>
  <si>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</si>
  <si>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</si>
  <si>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</si>
  <si>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</si>
  <si>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</si>
  <si>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</si>
  <si>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</si>
  <si>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</si>
  <si>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</si>
  <si>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</si>
  <si>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</si>
  <si>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</si>
  <si>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</si>
  <si>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</si>
  <si>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</si>
  <si>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</si>
  <si>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</si>
  <si>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</si>
  <si>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</si>
  <si>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</si>
  <si>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</si>
  <si>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</si>
  <si>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</si>
  <si>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</si>
  <si>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</si>
  <si>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</si>
  <si>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</si>
  <si>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</si>
  <si>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</si>
  <si>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</si>
  <si>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</si>
  <si>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</si>
  <si>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</si>
  <si>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</si>
  <si>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</si>
  <si>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</si>
  <si>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</si>
  <si>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</si>
  <si>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</si>
  <si>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</si>
  <si>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</si>
  <si>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</si>
  <si>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</si>
  <si>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</si>
  <si>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</si>
  <si>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</si>
  <si>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</si>
  <si>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</si>
  <si>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</si>
  <si>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</si>
  <si>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</si>
  <si>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</si>
  <si>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</si>
  <si>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</si>
  <si>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</si>
  <si>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</si>
  <si>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</si>
  <si>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</si>
  <si>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</si>
  <si>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</si>
  <si>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</si>
  <si>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</si>
  <si>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</si>
  <si>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</si>
  <si>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</si>
  <si>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</si>
  <si>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</si>
  <si>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</si>
  <si>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</si>
  <si>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</si>
  <si>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</si>
  <si>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</si>
  <si>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</si>
  <si>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</si>
  <si>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</si>
  <si>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</si>
  <si>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</si>
  <si>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</si>
  <si>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</si>
  <si>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</si>
  <si>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</si>
  <si>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</si>
  <si>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</si>
  <si>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</si>
  <si>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</si>
  <si>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</si>
  <si>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</si>
  <si>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</si>
  <si>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</si>
  <si>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</si>
  <si>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</si>
  <si>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</si>
  <si>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</si>
  <si>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</si>
  <si>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</si>
  <si>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</si>
  <si>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</si>
  <si>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</si>
  <si>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</si>
  <si>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</si>
  <si>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</si>
  <si>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</si>
  <si>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</si>
  <si>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</si>
  <si>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</si>
  <si>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</si>
  <si>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</si>
  <si>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</si>
  <si>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</si>
  <si>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</si>
  <si>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</si>
  <si>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</si>
  <si>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</si>
  <si>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</si>
  <si>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</si>
  <si>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</si>
  <si>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</si>
  <si>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</si>
  <si>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</si>
  <si>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</si>
  <si>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</si>
  <si>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</si>
  <si>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</si>
  <si>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</si>
  <si>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</si>
  <si>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</si>
  <si>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</si>
  <si>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</si>
  <si>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</si>
  <si>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</si>
  <si>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</si>
  <si>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</si>
  <si>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</si>
  <si>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</si>
  <si>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</si>
  <si>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</si>
  <si>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</si>
  <si>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</si>
  <si>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</si>
  <si>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</si>
  <si>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</si>
  <si>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</si>
  <si>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</si>
  <si>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</si>
  <si>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</si>
  <si>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</si>
  <si>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</si>
  <si>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</si>
  <si>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</si>
  <si>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</si>
  <si>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</si>
  <si>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</si>
  <si>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</si>
  <si>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</si>
  <si>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</si>
  <si>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</si>
  <si>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</si>
  <si>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</si>
  <si>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</si>
  <si>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</si>
  <si>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</si>
  <si>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</si>
  <si>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</si>
  <si>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</si>
  <si>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</si>
  <si>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</si>
  <si>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</si>
  <si>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</si>
  <si>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</si>
  <si>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</si>
  <si>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</si>
  <si>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</si>
  <si>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</si>
  <si>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</si>
  <si>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</si>
  <si>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</si>
  <si>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</si>
  <si>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</si>
  <si>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</si>
  <si>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</si>
  <si>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</si>
  <si>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</si>
  <si>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</si>
  <si>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</si>
  <si>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</si>
  <si>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</si>
  <si>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</si>
  <si>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</si>
  <si>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</si>
  <si>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</si>
  <si>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</si>
  <si>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</si>
  <si>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</si>
  <si>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</si>
  <si>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</si>
  <si>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</si>
  <si>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</si>
  <si>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</si>
  <si>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</si>
  <si>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</si>
  <si>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</si>
  <si>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</si>
  <si>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</si>
  <si>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</si>
  <si>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</si>
  <si>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</si>
  <si>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</si>
  <si>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</si>
  <si>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</si>
  <si>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</si>
  <si>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</si>
  <si>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</si>
  <si>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</si>
  <si>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</si>
  <si>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</si>
  <si>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</si>
  <si>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</si>
  <si>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</si>
  <si>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</si>
  <si>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</si>
  <si>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</si>
  <si>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</si>
  <si>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</si>
  <si>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</si>
  <si>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</si>
  <si>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</si>
  <si>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</si>
  <si>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</si>
  <si>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</si>
  <si>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</si>
  <si>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</si>
  <si>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</si>
  <si>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</si>
  <si>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</si>
  <si>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</si>
  <si>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</si>
  <si>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</si>
  <si>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</si>
  <si>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</si>
  <si>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</si>
  <si>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</si>
  <si>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</si>
  <si>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</si>
  <si>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</si>
  <si>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</si>
  <si>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</si>
  <si>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</si>
  <si>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</si>
  <si>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</si>
  <si>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</si>
  <si>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</si>
  <si>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</si>
  <si>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</si>
  <si>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</si>
  <si>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</si>
  <si>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</si>
  <si>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</si>
  <si>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</si>
  <si>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</si>
  <si>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</si>
  <si>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</si>
  <si>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</si>
  <si>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</si>
  <si>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</si>
  <si>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</si>
  <si>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</si>
  <si>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</si>
  <si>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</si>
  <si>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</si>
  <si>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</si>
  <si>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</si>
  <si>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</si>
  <si>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</si>
  <si>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</si>
  <si>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</si>
  <si>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</si>
  <si>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</si>
  <si>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</si>
  <si>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</si>
  <si>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</si>
  <si>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</si>
  <si>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</si>
  <si>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</si>
  <si>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</si>
  <si>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</si>
  <si>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</si>
  <si>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</si>
  <si>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</si>
  <si>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</si>
  <si>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</si>
  <si>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</si>
  <si>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</si>
  <si>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</si>
  <si>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</si>
  <si>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</si>
  <si>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</si>
  <si>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</si>
  <si>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</si>
  <si>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</si>
  <si>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</si>
  <si>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</si>
  <si>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</si>
  <si>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</si>
  <si>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</si>
  <si>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</si>
  <si>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</si>
  <si>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</si>
  <si>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</si>
  <si>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</si>
  <si>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</si>
  <si>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</si>
  <si>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</si>
  <si>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</si>
  <si>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</si>
  <si>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</si>
  <si>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</si>
  <si>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</si>
  <si>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</si>
  <si>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</si>
  <si>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</si>
  <si>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</si>
  <si>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</si>
  <si>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</si>
  <si>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</si>
  <si>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</si>
  <si>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</si>
  <si>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</si>
  <si>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</si>
  <si>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</si>
  <si>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</si>
  <si>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</si>
  <si>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</si>
  <si>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</si>
  <si>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</si>
  <si>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</si>
  <si>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</si>
  <si>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</si>
  <si>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</si>
  <si>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</si>
  <si>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</si>
  <si>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</si>
  <si>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</si>
  <si>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</si>
  <si>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</si>
  <si>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</si>
  <si>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</si>
  <si>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</si>
  <si>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</si>
  <si>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</si>
  <si>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</si>
  <si>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</si>
  <si>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</si>
  <si>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</si>
  <si>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</si>
  <si>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</si>
  <si>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</si>
  <si>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</si>
  <si>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</si>
  <si>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</si>
  <si>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</si>
  <si>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</si>
  <si>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</si>
  <si>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</si>
  <si>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</si>
  <si>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</si>
  <si>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</si>
  <si>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</si>
  <si>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</si>
  <si>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</si>
  <si>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</si>
  <si>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</si>
  <si>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</si>
  <si>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</si>
  <si>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</si>
  <si>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</si>
  <si>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</si>
  <si>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</si>
  <si>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</si>
  <si>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</si>
  <si>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</si>
  <si>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</si>
  <si>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</si>
  <si>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</si>
  <si>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</si>
  <si>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</si>
  <si>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</si>
  <si>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</si>
  <si>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</si>
  <si>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</si>
  <si>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</si>
  <si>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</si>
  <si>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</si>
  <si>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</si>
  <si>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</si>
  <si>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</si>
  <si>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</si>
  <si>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</si>
  <si>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</si>
  <si>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</si>
  <si>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</si>
  <si>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</si>
  <si>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</si>
  <si>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</si>
  <si>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</si>
  <si>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</si>
  <si>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</si>
  <si>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</si>
  <si>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</si>
  <si>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</si>
  <si>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</si>
  <si>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</si>
  <si>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</si>
  <si>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</si>
  <si>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</si>
  <si>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</si>
  <si>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</si>
  <si>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</si>
  <si>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</si>
  <si>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</si>
  <si>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</si>
  <si>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</si>
  <si>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</si>
  <si>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</si>
  <si>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</si>
  <si>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</si>
  <si>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</si>
  <si>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</si>
  <si>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</si>
  <si>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</si>
  <si>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</si>
  <si>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</si>
  <si>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</si>
  <si>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</si>
  <si>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</si>
  <si>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</si>
  <si>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</si>
  <si>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</si>
  <si>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</si>
  <si>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</si>
  <si>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</si>
  <si>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</si>
  <si>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</si>
  <si>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</si>
  <si>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</si>
  <si>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</si>
  <si>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</si>
  <si>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</si>
  <si>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</si>
  <si>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</si>
  <si>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</si>
  <si>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</si>
  <si>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</si>
  <si>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</si>
  <si>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</si>
  <si>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</si>
  <si>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</si>
  <si>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</si>
  <si>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</si>
  <si>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</si>
  <si>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</si>
  <si>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</si>
  <si>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</si>
  <si>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</si>
  <si>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</si>
  <si>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</si>
  <si>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</si>
  <si>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</si>
  <si>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</si>
  <si>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</si>
  <si>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</si>
  <si>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</si>
  <si>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</si>
  <si>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</si>
  <si>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</si>
  <si>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</si>
  <si>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</si>
  <si>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</si>
  <si>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</si>
  <si>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</si>
  <si>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</si>
  <si>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</si>
  <si>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</si>
  <si>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</si>
  <si>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</si>
  <si>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</si>
  <si>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</si>
  <si>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</si>
  <si>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</si>
  <si>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</si>
  <si>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</si>
  <si>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</si>
  <si>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</si>
  <si>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</si>
  <si>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</si>
  <si>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</si>
  <si>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</si>
  <si>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</si>
  <si>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</si>
  <si>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</si>
  <si>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</si>
  <si>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</si>
  <si>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</si>
  <si>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</si>
  <si>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</si>
  <si>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</si>
  <si>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</si>
  <si>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</si>
  <si>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</si>
  <si>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</si>
  <si>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</si>
  <si>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</si>
  <si>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</si>
  <si>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</si>
  <si>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</si>
  <si>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</si>
  <si>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</si>
  <si>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</si>
  <si>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</si>
  <si>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</si>
  <si>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</si>
  <si>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</si>
  <si>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</si>
  <si>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</si>
  <si>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</si>
  <si>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</si>
  <si>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</si>
  <si>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</si>
  <si>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</si>
  <si>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</si>
  <si>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</si>
  <si>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</si>
  <si>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</si>
  <si>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</si>
  <si>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</si>
  <si>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</si>
  <si>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</si>
  <si>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</si>
  <si>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</si>
  <si>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</si>
  <si>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</si>
  <si>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</si>
  <si>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</si>
  <si>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</si>
  <si>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</si>
  <si>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</si>
  <si>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</si>
  <si>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</si>
  <si>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</si>
  <si>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</si>
  <si>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</si>
  <si>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</si>
  <si>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</si>
  <si>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</si>
  <si>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</si>
  <si>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</si>
  <si>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</si>
  <si>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</si>
  <si>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</si>
  <si>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</si>
  <si>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</si>
  <si>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</si>
  <si>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</si>
  <si>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</si>
  <si>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</si>
  <si>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</si>
  <si>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</si>
  <si>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</si>
  <si>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</si>
  <si>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</si>
  <si>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</si>
  <si>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</si>
  <si>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</si>
  <si>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</si>
  <si>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</si>
  <si>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</si>
  <si>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</si>
  <si>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</si>
  <si>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</si>
  <si>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</si>
  <si>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</si>
  <si>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</si>
  <si>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</si>
  <si>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</si>
  <si>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</si>
  <si>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</si>
  <si>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</si>
  <si>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</si>
  <si>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</si>
  <si>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</si>
  <si>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</si>
  <si>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</si>
  <si>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</si>
  <si>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</si>
  <si>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</si>
  <si>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</si>
  <si>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</si>
  <si>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</si>
  <si>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</si>
  <si>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</si>
  <si>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</si>
  <si>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</si>
  <si>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</si>
  <si>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</si>
  <si>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</si>
  <si>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</si>
  <si>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</si>
  <si>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</si>
  <si>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</si>
  <si>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</si>
  <si>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</si>
  <si>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</si>
  <si>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</si>
  <si>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</si>
  <si>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</si>
  <si>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</si>
  <si>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</si>
  <si>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</si>
  <si>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</si>
  <si>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</si>
  <si>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</si>
  <si>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</si>
  <si>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</si>
  <si>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</si>
  <si>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</si>
  <si>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</si>
  <si>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</si>
  <si>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</si>
  <si>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</si>
  <si>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</si>
  <si>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</si>
  <si>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</si>
  <si>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</si>
  <si>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</si>
  <si>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</si>
  <si>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</si>
  <si>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</si>
  <si>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</si>
  <si>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</si>
  <si>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</si>
  <si>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</si>
  <si>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</si>
  <si>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</si>
  <si>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</si>
  <si>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</si>
  <si>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</si>
  <si>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</si>
  <si>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</si>
  <si>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</si>
  <si>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</si>
  <si>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</si>
  <si>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</si>
  <si>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</si>
  <si>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</si>
  <si>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</si>
  <si>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</si>
  <si>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</si>
  <si>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</si>
  <si>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</si>
  <si>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</si>
  <si>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</si>
  <si>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</si>
  <si>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</si>
  <si>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</si>
  <si>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</si>
  <si>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</si>
  <si>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</si>
  <si>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</si>
  <si>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</si>
  <si>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</si>
  <si>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</si>
  <si>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</si>
  <si>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</si>
  <si>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</si>
  <si>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</si>
  <si>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</si>
  <si>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</si>
  <si>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</si>
  <si>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</si>
  <si>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</si>
  <si>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</si>
  <si>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</si>
  <si>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</si>
  <si>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</si>
  <si>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</si>
  <si>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</si>
  <si>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</si>
  <si>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</si>
  <si>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</si>
  <si>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</si>
  <si>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</si>
  <si>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</si>
  <si>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</si>
  <si>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</si>
  <si>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</si>
  <si>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</si>
  <si>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</si>
  <si>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</si>
  <si>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</si>
  <si>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</si>
  <si>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</si>
  <si>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</si>
  <si>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</si>
  <si>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</si>
  <si>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</si>
  <si>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</si>
  <si>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</si>
  <si>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</si>
  <si>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</si>
  <si>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</si>
  <si>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</si>
  <si>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</si>
  <si>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</si>
  <si>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</si>
  <si>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</si>
  <si>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</si>
  <si>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</si>
  <si>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</si>
  <si>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</si>
  <si>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</si>
  <si>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</si>
  <si>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</si>
  <si>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</si>
  <si>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</si>
  <si>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</si>
  <si>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</si>
  <si>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</si>
  <si>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</si>
  <si>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</si>
  <si>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</si>
  <si>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</si>
  <si>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</si>
  <si>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</si>
  <si>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</si>
  <si>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</si>
  <si>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</si>
  <si>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</si>
  <si>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</si>
  <si>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</si>
  <si>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</si>
  <si>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</si>
  <si>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</si>
  <si>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</si>
  <si>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</si>
  <si>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</si>
  <si>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</si>
  <si>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</si>
  <si>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</si>
  <si>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</si>
  <si>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</si>
  <si>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</si>
  <si>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</si>
  <si>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</si>
  <si>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</si>
  <si>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</si>
  <si>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</si>
  <si>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</si>
  <si>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</si>
  <si>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</si>
  <si>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</si>
  <si>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</si>
  <si>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</si>
  <si>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</si>
  <si>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</si>
  <si>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</si>
  <si>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</si>
  <si>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</si>
  <si>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</si>
  <si>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</si>
  <si>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</si>
  <si>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</si>
  <si>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</si>
  <si>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</si>
  <si>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</si>
  <si>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</si>
  <si>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</si>
  <si>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</si>
  <si>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</si>
  <si>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</si>
  <si>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</si>
  <si>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</si>
  <si>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</si>
  <si>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</si>
  <si>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</si>
  <si>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</si>
  <si>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</si>
  <si>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</si>
  <si>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</si>
  <si>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</si>
  <si>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</si>
  <si>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</si>
  <si>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</si>
  <si>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</si>
  <si>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</si>
  <si>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</si>
  <si>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</si>
  <si>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</si>
  <si>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</si>
  <si>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</si>
  <si>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</si>
  <si>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</si>
  <si>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</si>
  <si>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</si>
  <si>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</si>
  <si>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</si>
  <si>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</si>
  <si>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</si>
  <si>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</si>
  <si>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</si>
  <si>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</si>
  <si>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</si>
  <si>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</si>
  <si>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</si>
  <si>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</si>
  <si>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</si>
  <si>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</si>
  <si>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</si>
  <si>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</si>
  <si>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</si>
  <si>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</si>
  <si>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</si>
  <si>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</si>
  <si>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</si>
  <si>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</si>
  <si>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</si>
  <si>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</si>
  <si>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</si>
  <si>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</si>
  <si>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</si>
  <si>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</si>
  <si>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</si>
  <si>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</si>
  <si>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</si>
  <si>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</si>
  <si>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</si>
  <si>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</si>
  <si>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</si>
  <si>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</si>
  <si>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</si>
  <si>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</si>
  <si>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</si>
  <si>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</si>
  <si>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</si>
  <si>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</si>
  <si>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</si>
  <si>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</si>
  <si>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</si>
  <si>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</si>
  <si>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</si>
  <si>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</si>
  <si>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</si>
  <si>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</si>
  <si>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</si>
  <si>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</si>
  <si>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</si>
  <si>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</si>
  <si>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</si>
  <si>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</si>
  <si>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</si>
  <si>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</si>
  <si>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</si>
  <si>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</si>
  <si>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</si>
  <si>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</si>
  <si>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</si>
  <si>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</si>
  <si>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</si>
  <si>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</si>
  <si>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</si>
  <si>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</si>
  <si>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</si>
  <si>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</si>
  <si>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</si>
  <si>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</si>
  <si>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</si>
  <si>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</si>
  <si>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</si>
  <si>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</si>
  <si>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</si>
  <si>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</si>
  <si>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</si>
  <si>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</si>
  <si>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</si>
  <si>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</si>
  <si>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</si>
  <si>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</si>
  <si>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</si>
  <si>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</si>
  <si>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</si>
  <si>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</si>
  <si>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</si>
  <si>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</si>
  <si>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</si>
  <si>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</si>
  <si>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</si>
  <si>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</si>
  <si>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</si>
  <si>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</si>
  <si>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</si>
  <si>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</si>
  <si>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</si>
  <si>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</si>
  <si>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</si>
  <si>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</si>
  <si>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</si>
  <si>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</si>
  <si>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</si>
  <si>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</si>
  <si>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</si>
  <si>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</si>
  <si>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</si>
  <si>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</si>
  <si>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</si>
  <si>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</si>
  <si>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</si>
  <si>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</si>
  <si>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</si>
  <si>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</si>
  <si>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</si>
  <si>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</si>
  <si>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</si>
  <si>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</si>
  <si>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</si>
  <si>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</si>
  <si>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</si>
  <si>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</si>
  <si>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</si>
  <si>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</si>
  <si>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</si>
  <si>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</si>
  <si>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</si>
  <si>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</si>
  <si>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</si>
  <si>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</si>
  <si>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</si>
  <si>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</si>
  <si>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</si>
  <si>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</si>
  <si>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</si>
  <si>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</si>
  <si>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</si>
  <si>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</si>
  <si>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</si>
  <si>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</si>
  <si>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</si>
  <si>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</si>
  <si>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</si>
  <si>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</si>
  <si>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</si>
  <si>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</si>
  <si>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</si>
  <si>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</si>
  <si>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</si>
  <si>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</si>
  <si>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</si>
  <si>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</si>
  <si>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</si>
  <si>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</si>
  <si>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</si>
  <si>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</si>
  <si>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</si>
  <si>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</si>
  <si>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</si>
  <si>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</si>
  <si>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</si>
  <si>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</si>
  <si>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</si>
  <si>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</si>
  <si>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</si>
  <si>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</si>
  <si>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</si>
  <si>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</si>
  <si>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</si>
  <si>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</si>
  <si>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</si>
  <si>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</si>
  <si>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</si>
  <si>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</si>
  <si>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</si>
  <si>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</si>
  <si>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</si>
  <si>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</si>
  <si>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</si>
  <si>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</si>
  <si>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</si>
  <si>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</si>
  <si>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</si>
  <si>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</si>
  <si>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</si>
  <si>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</si>
  <si>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</si>
  <si>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</si>
  <si>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</si>
  <si>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</si>
  <si>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</si>
  <si>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</si>
  <si>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</si>
  <si>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</si>
  <si>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</si>
  <si>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</si>
  <si>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</si>
  <si>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</si>
  <si>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</si>
  <si>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</si>
  <si>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</si>
  <si>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</si>
  <si>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</si>
  <si>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</si>
  <si>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</si>
  <si>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</si>
  <si>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</si>
  <si>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</si>
  <si>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</si>
  <si>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</si>
  <si>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</si>
  <si>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</si>
  <si>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</si>
  <si>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</si>
  <si>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</si>
  <si>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</si>
  <si>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</si>
  <si>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</si>
  <si>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</si>
  <si>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</si>
  <si>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</si>
  <si>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</si>
  <si>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</si>
  <si>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</si>
  <si>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</si>
  <si>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</si>
  <si>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</si>
  <si>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</si>
  <si>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</si>
  <si>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</si>
  <si>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</si>
  <si>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</si>
  <si>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</si>
  <si>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</si>
  <si>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</si>
  <si>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</si>
  <si>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</si>
  <si>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</si>
  <si>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</si>
  <si>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</si>
  <si>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</si>
  <si>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</si>
  <si>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</si>
  <si>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</si>
  <si>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</si>
  <si>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</si>
  <si>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</si>
  <si>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</si>
  <si>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</si>
  <si>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</si>
  <si>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</si>
  <si>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</si>
  <si>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</si>
  <si>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</si>
  <si>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</si>
  <si>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</si>
  <si>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</si>
  <si>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</si>
  <si>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</si>
  <si>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</si>
  <si>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</si>
  <si>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</si>
  <si>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</si>
  <si>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</si>
  <si>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</si>
  <si>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</si>
  <si>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</si>
  <si>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</si>
  <si>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</si>
  <si>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</si>
  <si>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</si>
  <si>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</si>
  <si>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</si>
  <si>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</si>
  <si>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</si>
  <si>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</si>
  <si>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</si>
  <si>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</si>
  <si>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</si>
  <si>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</si>
  <si>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</si>
  <si>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</si>
  <si>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</si>
  <si>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</si>
  <si>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</si>
  <si>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</si>
  <si>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</si>
  <si>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</si>
  <si>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</si>
  <si>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</si>
  <si>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</si>
  <si>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</si>
  <si>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</si>
  <si>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</si>
  <si>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</si>
  <si>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</si>
  <si>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</si>
  <si>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</si>
  <si>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</si>
  <si>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</si>
  <si>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</si>
  <si>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</si>
  <si>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</si>
  <si>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</si>
  <si>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</si>
  <si>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</si>
  <si>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</si>
  <si>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</si>
  <si>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</si>
  <si>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</si>
  <si>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</si>
  <si>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</si>
  <si>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</si>
  <si>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</si>
  <si>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</si>
  <si>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</si>
  <si>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</si>
  <si>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</si>
  <si>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</si>
  <si>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</si>
  <si>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</si>
  <si>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</si>
  <si>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</si>
  <si>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</si>
  <si>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</si>
  <si>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</si>
  <si>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</si>
  <si>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</si>
  <si>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</si>
  <si>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</si>
  <si>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</si>
  <si>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</si>
  <si>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</si>
  <si>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</si>
  <si>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</si>
  <si>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</si>
  <si>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</si>
  <si>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</si>
  <si>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</si>
  <si>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</si>
  <si>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</si>
  <si>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</si>
  <si>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</si>
  <si>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</si>
  <si>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</si>
  <si>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</si>
  <si>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</si>
  <si>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</si>
  <si>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</si>
  <si>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</si>
  <si>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</si>
  <si>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</si>
  <si>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</si>
  <si>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</si>
  <si>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</si>
  <si>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</si>
  <si>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</si>
  <si>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</si>
  <si>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</si>
  <si>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</si>
  <si>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</si>
  <si>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</si>
  <si>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</si>
  <si>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</si>
  <si>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</si>
  <si>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</si>
  <si>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</si>
  <si>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</si>
  <si>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</si>
  <si>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</si>
  <si>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</si>
  <si>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</si>
  <si>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</si>
  <si>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</si>
  <si>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</si>
  <si>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</si>
  <si>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</si>
  <si>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</si>
  <si>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</si>
  <si>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</si>
  <si>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</si>
  <si>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</si>
  <si>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</si>
  <si>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</si>
  <si>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</si>
  <si>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</si>
  <si>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</si>
  <si>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</si>
  <si>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</si>
  <si>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</si>
  <si>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</si>
  <si>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</si>
  <si>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</si>
  <si>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</si>
  <si>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</si>
  <si>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</si>
  <si>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</si>
  <si>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</si>
  <si>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</si>
  <si>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</si>
  <si>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</si>
  <si>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</si>
  <si>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</si>
  <si>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</si>
  <si>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</si>
  <si>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</si>
  <si>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</si>
  <si>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</si>
  <si>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</si>
  <si>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</si>
  <si>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</si>
  <si>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</si>
  <si>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</si>
  <si>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</si>
  <si>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</si>
  <si>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</si>
  <si>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</si>
  <si>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</si>
  <si>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</si>
  <si>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</si>
  <si>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</si>
  <si>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</si>
  <si>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</si>
  <si>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</si>
  <si>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</si>
  <si>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</si>
  <si>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</si>
  <si>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</si>
  <si>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</si>
  <si>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</si>
  <si>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</si>
  <si>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</si>
  <si>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</si>
  <si>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</si>
  <si>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</si>
  <si>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</si>
  <si>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</si>
  <si>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</si>
  <si>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</si>
  <si>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</si>
  <si>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</si>
  <si>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</si>
  <si>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</si>
  <si>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</si>
  <si>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</si>
  <si>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</si>
  <si>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</si>
  <si>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</si>
  <si>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</si>
  <si>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</si>
  <si>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</si>
  <si>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</si>
  <si>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</si>
  <si>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</si>
  <si>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</si>
  <si>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</si>
  <si>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</si>
  <si>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</si>
  <si>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</si>
  <si>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</si>
  <si>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</si>
  <si>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</si>
  <si>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</si>
  <si>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</si>
  <si>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</si>
  <si>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</si>
  <si>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</si>
  <si>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</si>
  <si>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</si>
  <si>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</si>
  <si>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</si>
  <si>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</si>
  <si>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</si>
  <si>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</si>
  <si>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</si>
  <si>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</si>
  <si>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</si>
  <si>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</si>
  <si>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</si>
  <si>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</si>
  <si>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</si>
  <si>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</si>
  <si>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</si>
  <si>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</si>
  <si>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</si>
  <si>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</si>
  <si>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</si>
  <si>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</si>
  <si>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</si>
  <si>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</si>
  <si>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</si>
  <si>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</si>
  <si>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</si>
  <si>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</si>
  <si>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</si>
  <si>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</si>
  <si>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</si>
  <si>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</si>
  <si>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</si>
  <si>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</si>
  <si>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</si>
  <si>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</si>
  <si>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</si>
  <si>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</si>
  <si>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</si>
  <si>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</si>
  <si>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</si>
  <si>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</si>
  <si>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</si>
  <si>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</si>
  <si>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</si>
  <si>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</si>
  <si>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</si>
  <si>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</si>
  <si>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</si>
  <si>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</si>
  <si>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</si>
  <si>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</si>
  <si>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</si>
  <si>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</si>
  <si>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</si>
  <si>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</si>
  <si>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</si>
  <si>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</si>
  <si>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</si>
  <si>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</si>
  <si>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</si>
  <si>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</si>
  <si>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</si>
  <si>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</si>
  <si>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</si>
  <si>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</si>
  <si>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</si>
  <si>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</si>
  <si>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</si>
  <si>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</si>
  <si>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</si>
  <si>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</si>
  <si>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</si>
  <si>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</si>
  <si>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</si>
  <si>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</si>
  <si>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</si>
  <si>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</si>
  <si>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</si>
  <si>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</si>
  <si>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</si>
  <si>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</si>
  <si>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</si>
  <si>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</si>
  <si>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</si>
  <si>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</si>
  <si>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</si>
  <si>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</si>
  <si>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</si>
  <si>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</si>
  <si>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</si>
  <si>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</si>
  <si>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</si>
  <si>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</si>
  <si>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</si>
  <si>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</si>
  <si>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</si>
  <si>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</si>
  <si>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</si>
  <si>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</si>
  <si>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</si>
  <si>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</si>
  <si>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</si>
  <si>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</si>
  <si>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</si>
  <si>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</si>
  <si>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</si>
  <si>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</si>
  <si>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</si>
  <si>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</si>
  <si>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</si>
  <si>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</si>
  <si>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</si>
  <si>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</si>
  <si>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</si>
  <si>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</si>
  <si>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</si>
  <si>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</si>
  <si>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</si>
  <si>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</si>
  <si>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</si>
  <si>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</si>
  <si>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</si>
  <si>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</si>
  <si>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</si>
  <si>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</si>
  <si>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</si>
  <si>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</si>
  <si>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</si>
  <si>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</si>
  <si>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</si>
  <si>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</si>
  <si>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</si>
  <si>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</si>
  <si>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</si>
  <si>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</si>
  <si>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</si>
  <si>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</si>
  <si>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</si>
  <si>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</si>
  <si>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</si>
  <si>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</si>
  <si>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</si>
  <si>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</si>
  <si>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</si>
  <si>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</si>
  <si>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</si>
  <si>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</si>
  <si>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</si>
  <si>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</si>
  <si>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</si>
  <si>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</si>
  <si>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</si>
  <si>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</si>
  <si>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</si>
  <si>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</si>
  <si>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</si>
  <si>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</si>
  <si>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</si>
  <si>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</si>
  <si>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</si>
  <si>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</si>
  <si>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</si>
  <si>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</si>
  <si>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</si>
  <si>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</si>
  <si>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</si>
  <si>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</si>
  <si>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</si>
  <si>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</si>
  <si>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</si>
  <si>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</si>
  <si>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</si>
  <si>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</si>
  <si>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</si>
  <si>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</si>
  <si>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</si>
  <si>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</si>
  <si>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</si>
  <si>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</si>
  <si>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</si>
  <si>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</si>
  <si>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</si>
  <si>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</si>
  <si>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</si>
  <si>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</si>
  <si>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</si>
  <si>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</si>
  <si>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</si>
  <si>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</si>
  <si>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</si>
  <si>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</si>
  <si>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</si>
  <si>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</si>
  <si>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</si>
  <si>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</si>
  <si>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</si>
  <si>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</si>
  <si>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</si>
  <si>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</si>
  <si>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</si>
  <si>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</si>
  <si>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</si>
  <si>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</si>
  <si>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</si>
  <si>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</si>
  <si>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</si>
  <si>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</si>
  <si>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</si>
  <si>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</si>
  <si>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</si>
  <si>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</si>
  <si>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</si>
  <si>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</si>
  <si>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</si>
  <si>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</si>
  <si>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</si>
  <si>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</si>
  <si>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</si>
  <si>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</si>
  <si>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</si>
  <si>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</si>
  <si>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</si>
  <si>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</si>
  <si>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</si>
  <si>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</si>
  <si>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</si>
  <si>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</si>
  <si>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</si>
  <si>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</si>
  <si>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</si>
  <si>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</si>
  <si>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</si>
  <si>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</si>
  <si>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</si>
  <si>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</si>
  <si>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</si>
  <si>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</si>
  <si>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</si>
  <si>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</si>
  <si>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</si>
  <si>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</si>
  <si>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</si>
  <si>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</si>
  <si>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</si>
  <si>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</si>
  <si>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</si>
  <si>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</si>
  <si>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</si>
  <si>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</si>
  <si>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</si>
  <si>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</si>
  <si>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</si>
  <si>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</si>
  <si>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</si>
  <si>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</si>
  <si>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</si>
  <si>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</si>
  <si>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</si>
  <si>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</si>
  <si>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</si>
  <si>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</si>
  <si>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</si>
  <si>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</si>
  <si>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</si>
  <si>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</si>
  <si>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</si>
  <si>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</si>
  <si>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</si>
  <si>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</si>
  <si>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</si>
  <si>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</si>
  <si>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</si>
  <si>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</si>
  <si>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</si>
  <si>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</si>
  <si>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</si>
  <si>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</si>
  <si>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</si>
  <si>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</si>
  <si>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</si>
  <si>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</si>
  <si>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</si>
  <si>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</si>
  <si>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</si>
  <si>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</si>
  <si>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</si>
  <si>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</si>
  <si>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</si>
  <si>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</si>
  <si>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</si>
  <si>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</si>
  <si>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</si>
  <si>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</si>
  <si>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</si>
  <si>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</si>
  <si>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</si>
  <si>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</si>
  <si>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</si>
  <si>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</si>
  <si>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</si>
  <si>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</si>
  <si>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</si>
  <si>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</si>
  <si>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</si>
  <si>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</si>
  <si>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</si>
  <si>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</si>
  <si>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</si>
  <si>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</si>
  <si>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</si>
  <si>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</si>
  <si>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</si>
  <si>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</si>
  <si>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</si>
  <si>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</si>
  <si>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</si>
  <si>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</si>
  <si>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</si>
  <si>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</si>
  <si>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</si>
  <si>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</si>
  <si>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</si>
  <si>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</si>
  <si>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</si>
  <si>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</si>
  <si>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</si>
  <si>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</si>
  <si>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</si>
  <si>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</si>
  <si>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</si>
  <si>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</si>
  <si>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</si>
  <si>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</si>
  <si>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</si>
  <si>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</si>
  <si>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</si>
  <si>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</si>
  <si>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</si>
  <si>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</si>
  <si>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</si>
  <si>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</si>
  <si>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</si>
  <si>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</si>
  <si>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</si>
  <si>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</si>
  <si>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</si>
  <si>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</si>
  <si>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</si>
  <si>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</si>
  <si>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</si>
  <si>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</si>
  <si>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</si>
  <si>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</si>
  <si>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</si>
  <si>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</si>
  <si>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</si>
  <si>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</si>
  <si>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</si>
  <si>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</si>
  <si>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</si>
  <si>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</si>
  <si>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</si>
  <si>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</si>
  <si>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</si>
  <si>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</si>
  <si>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</si>
  <si>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</si>
  <si>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</si>
  <si>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</si>
  <si>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</si>
  <si>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</si>
  <si>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</si>
  <si>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</si>
  <si>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</si>
  <si>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</si>
  <si>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</si>
  <si>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</si>
  <si>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</si>
  <si>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</si>
  <si>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</si>
  <si>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</si>
  <si>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</si>
  <si>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</si>
  <si>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</si>
  <si>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</si>
  <si>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</si>
  <si>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</si>
  <si>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</si>
  <si>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</si>
  <si>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</si>
  <si>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</si>
  <si>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</si>
  <si>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</si>
  <si>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</si>
  <si>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</si>
  <si>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</si>
  <si>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</si>
  <si>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</si>
  <si>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</si>
  <si>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</si>
  <si>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</si>
  <si>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</si>
  <si>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</si>
  <si>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</si>
  <si>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</si>
  <si>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</si>
  <si>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</si>
  <si>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</si>
  <si>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</si>
  <si>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</si>
  <si>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</si>
  <si>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</si>
  <si>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</si>
  <si>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</si>
  <si>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</si>
  <si>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</si>
  <si>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</si>
  <si>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</si>
  <si>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</si>
  <si>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</si>
  <si>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</si>
  <si>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</si>
  <si>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</si>
  <si>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</si>
  <si>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</si>
  <si>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</si>
  <si>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</si>
  <si>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</si>
  <si>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</si>
  <si>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</si>
  <si>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</si>
  <si>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</si>
  <si>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</si>
  <si>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</si>
  <si>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</si>
  <si>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</si>
  <si>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</si>
  <si>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</si>
  <si>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</si>
  <si>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</si>
  <si>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</si>
  <si>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</si>
  <si>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</si>
  <si>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</si>
  <si>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</si>
  <si>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</si>
  <si>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</si>
  <si>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</si>
  <si>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</si>
  <si>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</si>
  <si>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</si>
  <si>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</si>
  <si>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</si>
  <si>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</si>
  <si>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</si>
  <si>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</si>
  <si>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</si>
  <si>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</si>
  <si>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</si>
  <si>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</si>
  <si>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</si>
  <si>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</si>
  <si>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</si>
  <si>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</si>
  <si>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</si>
  <si>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</si>
  <si>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</si>
  <si>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</si>
  <si>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</si>
  <si>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</si>
  <si>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</si>
  <si>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</si>
  <si>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</si>
  <si>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</si>
  <si>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</si>
  <si>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</si>
  <si>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</si>
  <si>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</si>
  <si>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</si>
  <si>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</si>
  <si>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</si>
  <si>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</si>
  <si>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</si>
  <si>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</si>
  <si>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</si>
  <si>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</si>
  <si>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</si>
  <si>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</si>
  <si>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</si>
  <si>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</si>
  <si>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</si>
  <si>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</si>
  <si>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</si>
  <si>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</si>
  <si>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</si>
  <si>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</si>
  <si>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</si>
  <si>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</si>
  <si>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</si>
  <si>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</si>
  <si>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</si>
  <si>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</si>
  <si>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</si>
  <si>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</si>
  <si>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</si>
  <si>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</si>
  <si>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</si>
  <si>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</si>
  <si>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</si>
  <si>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</si>
  <si>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</si>
  <si>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</si>
  <si>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</si>
  <si>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</si>
  <si>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</si>
  <si>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</si>
  <si>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</si>
  <si>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</si>
  <si>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</si>
  <si>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</si>
  <si>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</si>
  <si>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</si>
  <si>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</si>
  <si>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</si>
  <si>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</si>
  <si>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</si>
  <si>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</si>
  <si>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</si>
  <si>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</si>
  <si>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</si>
  <si>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</si>
  <si>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</si>
  <si>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</si>
  <si>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</si>
  <si>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</si>
  <si>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</si>
  <si>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</si>
  <si>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</si>
  <si>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</si>
  <si>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</si>
  <si>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</si>
  <si>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</si>
  <si>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</si>
  <si>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</si>
  <si>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</si>
  <si>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</si>
  <si>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</si>
  <si>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</si>
  <si>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</si>
  <si>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</si>
  <si>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</si>
  <si>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</si>
  <si>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</si>
  <si>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</si>
  <si>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</si>
  <si>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</si>
  <si>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</si>
  <si>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</si>
  <si>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</si>
  <si>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</si>
  <si>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</si>
  <si>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</si>
  <si>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</si>
  <si>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</si>
  <si>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</si>
  <si>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</si>
  <si>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</si>
  <si>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</si>
  <si>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</si>
  <si>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</si>
  <si>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</si>
  <si>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</si>
  <si>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</si>
  <si>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</si>
  <si>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</si>
  <si>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</si>
  <si>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</si>
  <si>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</si>
  <si>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</si>
  <si>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</si>
  <si>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</si>
  <si>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</si>
  <si>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</si>
  <si>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</si>
  <si>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</si>
  <si>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</si>
  <si>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</si>
  <si>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</si>
  <si>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</si>
  <si>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</si>
  <si>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</si>
  <si>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</si>
  <si>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</si>
  <si>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</si>
  <si>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</si>
  <si>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</si>
  <si>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</si>
  <si>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</si>
  <si>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</si>
  <si>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</si>
  <si>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</si>
  <si>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</si>
  <si>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</si>
  <si>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</si>
  <si>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</si>
  <si>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</si>
  <si>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</si>
  <si>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</si>
  <si>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</si>
  <si>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</si>
  <si>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</si>
  <si>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</si>
  <si>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</si>
  <si>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</si>
  <si>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</si>
  <si>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</si>
  <si>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</si>
  <si>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</si>
  <si>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</si>
  <si>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</si>
  <si>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</si>
  <si>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</si>
  <si>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</si>
  <si>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</si>
  <si>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</si>
  <si>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</si>
  <si>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</si>
  <si>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</si>
  <si>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</si>
  <si>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</si>
  <si>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</si>
  <si>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</si>
  <si>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</si>
  <si>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</si>
  <si>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</si>
  <si>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</si>
  <si>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</si>
  <si>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</si>
  <si>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</si>
  <si>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</si>
  <si>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</si>
  <si>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</si>
  <si>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</si>
  <si>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</si>
  <si>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</si>
  <si>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</si>
  <si>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</si>
  <si>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</si>
  <si>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</si>
  <si>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</si>
  <si>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</si>
  <si>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</si>
  <si>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</si>
  <si>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</si>
  <si>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</si>
  <si>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</si>
  <si>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</si>
  <si>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</si>
  <si>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</si>
  <si>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</si>
  <si>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</si>
  <si>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</si>
  <si>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</si>
  <si>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</si>
  <si>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</si>
  <si>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</si>
  <si>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</si>
  <si>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</si>
  <si>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</si>
  <si>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</si>
  <si>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</si>
  <si>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</si>
  <si>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</si>
  <si>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</si>
  <si>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</si>
  <si>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</si>
  <si>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</si>
  <si>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</si>
  <si>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</si>
  <si>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</si>
  <si>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</si>
  <si>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</si>
  <si>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</si>
  <si>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</si>
  <si>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</si>
  <si>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</si>
  <si>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</si>
  <si>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</si>
  <si>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</si>
  <si>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</si>
  <si>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</si>
  <si>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</si>
  <si>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</si>
  <si>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</si>
  <si>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</si>
  <si>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</si>
  <si>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</si>
  <si>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</si>
  <si>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</si>
  <si>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</si>
  <si>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</si>
  <si>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</si>
  <si>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</si>
  <si>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</si>
  <si>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</si>
  <si>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</si>
  <si>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</si>
  <si>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</si>
  <si>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</si>
  <si>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</si>
  <si>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</si>
  <si>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</si>
  <si>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</si>
  <si>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</si>
  <si>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</si>
  <si>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</si>
  <si>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</si>
  <si>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</si>
  <si>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</si>
  <si>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</si>
  <si>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</si>
  <si>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</si>
  <si>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</si>
  <si>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</si>
  <si>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</si>
  <si>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</si>
  <si>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</si>
  <si>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</si>
  <si>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</si>
  <si>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</si>
  <si>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</si>
  <si>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</si>
  <si>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</si>
  <si>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</si>
  <si>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</si>
  <si>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</si>
  <si>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</si>
  <si>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</si>
  <si>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</si>
  <si>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</si>
  <si>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</si>
  <si>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</si>
  <si>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</si>
  <si>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</si>
  <si>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</si>
  <si>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</si>
  <si>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</si>
  <si>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</si>
  <si>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</si>
  <si>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</si>
  <si>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</si>
  <si>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</si>
  <si>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</si>
  <si>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</si>
  <si>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</si>
  <si>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</si>
  <si>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</si>
  <si>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</si>
  <si>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</si>
  <si>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</si>
  <si>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</si>
  <si>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</si>
  <si>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</si>
  <si>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</si>
  <si>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</si>
  <si>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</si>
  <si>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</si>
  <si>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</si>
  <si>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</si>
  <si>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</si>
  <si>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</si>
  <si>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</si>
  <si>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</si>
  <si>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</si>
  <si>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</si>
  <si>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</si>
  <si>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</si>
  <si>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</si>
  <si>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</si>
  <si>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</si>
  <si>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</si>
  <si>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</si>
  <si>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</si>
  <si>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</si>
  <si>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</si>
  <si>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</si>
  <si>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</si>
  <si>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</si>
  <si>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</si>
  <si>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</si>
  <si>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</si>
  <si>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</si>
  <si>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</si>
  <si>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</si>
  <si>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</si>
  <si>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</si>
  <si>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</si>
  <si>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</si>
  <si>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</si>
  <si>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</si>
  <si>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</si>
  <si>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</si>
  <si>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</si>
  <si>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</si>
  <si>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</si>
  <si>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</si>
  <si>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</si>
  <si>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</si>
  <si>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</si>
  <si>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</si>
  <si>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</si>
  <si>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</si>
  <si>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</si>
  <si>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</si>
  <si>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</si>
  <si>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</si>
  <si>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</si>
  <si>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</si>
  <si>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</si>
  <si>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</si>
  <si>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</si>
  <si>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</si>
  <si>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</si>
  <si>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</si>
  <si>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</si>
  <si>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</si>
  <si>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</si>
  <si>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</si>
  <si>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</si>
  <si>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</si>
  <si>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</si>
  <si>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</si>
  <si>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</si>
  <si>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</si>
  <si>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</si>
  <si>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</si>
  <si>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</si>
  <si>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</si>
  <si>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</si>
  <si>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</si>
  <si>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</si>
  <si>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</si>
  <si>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</si>
  <si>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</si>
  <si>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</si>
  <si>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</si>
  <si>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</si>
  <si>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</si>
  <si>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</si>
  <si>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</si>
  <si>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</si>
  <si>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</si>
  <si>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</si>
  <si>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</si>
  <si>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</si>
  <si>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</si>
  <si>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</si>
  <si>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</si>
  <si>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</si>
  <si>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</si>
  <si>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</si>
  <si>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</si>
  <si>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</si>
  <si>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</si>
  <si>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</si>
  <si>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</si>
  <si>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</si>
  <si>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</si>
  <si>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</si>
  <si>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</si>
  <si>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</si>
  <si>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</si>
  <si>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</si>
  <si>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</si>
  <si>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</si>
  <si>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</si>
  <si>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</si>
  <si>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</si>
  <si>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</si>
  <si>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</si>
  <si>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</si>
  <si>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</si>
  <si>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</si>
  <si>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</si>
  <si>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</si>
  <si>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</si>
  <si>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</si>
  <si>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</si>
  <si>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</si>
  <si>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</si>
  <si>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</si>
  <si>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</si>
  <si>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</si>
  <si>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</si>
  <si>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</si>
  <si>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</si>
  <si>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</si>
  <si>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</si>
  <si>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</si>
  <si>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</si>
  <si>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</si>
  <si>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</si>
  <si>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</si>
  <si>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</si>
  <si>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</si>
  <si>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</si>
  <si>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</si>
  <si>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</si>
  <si>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</si>
  <si>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</si>
  <si>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</si>
  <si>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</si>
  <si>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</si>
  <si>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</si>
  <si>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</si>
  <si>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</si>
  <si>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</si>
  <si>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</si>
  <si>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</si>
  <si>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</si>
  <si>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</si>
  <si>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</si>
  <si>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</si>
  <si>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</si>
  <si>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</si>
  <si>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</si>
  <si>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</si>
  <si>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</si>
  <si>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</si>
  <si>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</si>
  <si>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</si>
  <si>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</si>
  <si>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</si>
  <si>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</si>
  <si>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</si>
  <si>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</si>
  <si>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</si>
  <si>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</si>
  <si>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</si>
  <si>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</si>
  <si>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</si>
  <si>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</si>
  <si>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</si>
  <si>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</si>
  <si>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</si>
  <si>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</si>
  <si>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</si>
  <si>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</si>
  <si>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</si>
  <si>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</si>
  <si>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</si>
  <si>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</si>
  <si>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</si>
  <si>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</si>
  <si>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</si>
  <si>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</si>
  <si>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</si>
  <si>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</si>
  <si>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</si>
  <si>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</si>
  <si>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</si>
  <si>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</si>
  <si>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</si>
  <si>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</si>
  <si>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</si>
  <si>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</si>
  <si>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</si>
  <si>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</si>
  <si>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</si>
  <si>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</si>
  <si>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</si>
  <si>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</si>
  <si>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</si>
  <si>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</si>
  <si>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</si>
  <si>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</si>
  <si>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</si>
  <si>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</si>
  <si>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</si>
  <si>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</si>
  <si>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</si>
  <si>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</si>
  <si>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</si>
  <si>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</si>
  <si>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</si>
  <si>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</si>
  <si>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</si>
  <si>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</si>
  <si>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</si>
  <si>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</si>
  <si>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</si>
  <si>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</si>
  <si>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</si>
  <si>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</si>
  <si>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</si>
  <si>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</si>
  <si>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</si>
  <si>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</si>
  <si>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</si>
  <si>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</si>
  <si>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</si>
  <si>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</si>
  <si>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</si>
  <si>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</si>
  <si>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</si>
  <si>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</si>
  <si>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</si>
  <si>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</si>
  <si>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</si>
  <si>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</si>
  <si>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</si>
  <si>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</si>
  <si>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</si>
  <si>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</si>
  <si>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</si>
  <si>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</si>
  <si>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</si>
  <si>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</si>
  <si>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</si>
  <si>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</si>
  <si>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</si>
  <si>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</si>
  <si>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</si>
  <si>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</si>
  <si>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</si>
  <si>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</si>
  <si>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</si>
  <si>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</si>
  <si>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</si>
  <si>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</si>
  <si>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</si>
  <si>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</si>
  <si>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</si>
  <si>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</si>
  <si>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</si>
  <si>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</si>
  <si>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</si>
  <si>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</si>
  <si>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</si>
  <si>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</si>
  <si>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</si>
  <si>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</si>
  <si>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</si>
  <si>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</si>
  <si>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</si>
  <si>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</si>
  <si>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</si>
  <si>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</si>
  <si>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</si>
  <si>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</si>
  <si>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</si>
  <si>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</si>
  <si>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</si>
  <si>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</si>
  <si>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</si>
  <si>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</si>
  <si>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</si>
  <si>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</si>
  <si>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</si>
  <si>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</si>
  <si>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</si>
  <si>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</si>
  <si>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</si>
  <si>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</si>
  <si>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</si>
  <si>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</si>
  <si>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</si>
  <si>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</si>
  <si>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</si>
  <si>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</si>
  <si>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</si>
  <si>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</si>
  <si>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</si>
  <si>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</si>
  <si>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</si>
  <si>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</si>
  <si>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</si>
  <si>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</si>
  <si>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</si>
  <si>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</si>
  <si>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</si>
  <si>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</si>
  <si>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</si>
  <si>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</si>
  <si>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</si>
  <si>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</si>
  <si>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</si>
  <si>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</si>
  <si>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</si>
  <si>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</si>
  <si>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</si>
  <si>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</si>
  <si>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</si>
  <si>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</si>
  <si>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</si>
  <si>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</si>
  <si>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</si>
  <si>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</si>
  <si>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</si>
  <si>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</si>
  <si>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</si>
  <si>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</si>
  <si>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</si>
  <si>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</si>
  <si>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</si>
  <si>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</si>
  <si>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</si>
  <si>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</si>
  <si>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</si>
  <si>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</si>
  <si>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</si>
  <si>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</si>
  <si>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</si>
  <si>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</si>
  <si>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</si>
  <si>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</si>
  <si>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</si>
  <si>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</si>
  <si>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</si>
  <si>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</si>
  <si>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</si>
  <si>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</si>
  <si>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</si>
  <si>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</si>
  <si>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</si>
  <si>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</si>
  <si>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</si>
  <si>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</si>
  <si>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</si>
  <si>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</si>
  <si>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</si>
  <si>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</si>
  <si>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</si>
  <si>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</si>
  <si>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</si>
  <si>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</si>
  <si>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</si>
  <si>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</si>
  <si>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</si>
  <si>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</si>
  <si>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</si>
  <si>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</si>
  <si>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</si>
  <si>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</si>
  <si>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</si>
  <si>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</si>
  <si>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</si>
  <si>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</si>
  <si>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</si>
  <si>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</si>
  <si>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</si>
  <si>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</si>
  <si>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</si>
  <si>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</si>
  <si>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</si>
  <si>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</si>
  <si>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</si>
  <si>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</si>
  <si>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</si>
  <si>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</si>
  <si>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</si>
  <si>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</si>
  <si>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</si>
  <si>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</si>
  <si>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</si>
  <si>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</si>
  <si>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</si>
  <si>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</si>
  <si>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</si>
  <si>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</si>
  <si>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</si>
  <si>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</si>
  <si>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</si>
  <si>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</si>
  <si>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</si>
  <si>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</si>
  <si>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</si>
  <si>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</si>
  <si>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</si>
  <si>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</si>
  <si>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</si>
  <si>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</si>
  <si>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</si>
  <si>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</si>
  <si>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</si>
  <si>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</si>
  <si>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</si>
  <si>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</si>
  <si>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</si>
  <si>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</si>
  <si>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</si>
  <si>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</si>
  <si>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</si>
  <si>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</si>
  <si>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</si>
  <si>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</si>
  <si>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</si>
  <si>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</si>
  <si>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</si>
  <si>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</si>
  <si>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</si>
  <si>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</si>
  <si>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</si>
  <si>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</si>
  <si>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</si>
  <si>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</si>
  <si>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</si>
  <si>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</si>
  <si>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</si>
  <si>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</si>
  <si>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</si>
  <si>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</si>
  <si>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</si>
  <si>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</si>
  <si>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</si>
  <si>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</si>
  <si>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</si>
  <si>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</si>
  <si>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</si>
  <si>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</si>
  <si>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</si>
  <si>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</si>
  <si>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</si>
  <si>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</si>
  <si>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</si>
  <si>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</si>
  <si>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</si>
  <si>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</si>
  <si>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</si>
  <si>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</si>
  <si>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</si>
  <si>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</si>
  <si>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</si>
  <si>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</si>
  <si>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</si>
  <si>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</si>
  <si>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</si>
  <si>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</si>
  <si>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</si>
  <si>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</si>
  <si>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</si>
  <si>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</si>
  <si>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</si>
  <si>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</si>
  <si>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</si>
  <si>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</si>
  <si>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</si>
  <si>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</si>
  <si>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</si>
  <si>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</si>
  <si>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</si>
  <si>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</si>
  <si>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</si>
  <si>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</si>
  <si>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</si>
  <si>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</si>
  <si>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</si>
  <si>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</si>
  <si>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</si>
  <si>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</si>
  <si>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</si>
  <si>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</si>
  <si>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</si>
  <si>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</si>
  <si>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</si>
  <si>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</si>
  <si>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</si>
  <si>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</si>
  <si>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</si>
  <si>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</si>
  <si>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</si>
  <si>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</si>
  <si>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</si>
  <si>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</si>
  <si>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</si>
  <si>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</si>
  <si>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</si>
  <si>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</si>
  <si>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</si>
  <si>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</si>
  <si>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</si>
  <si>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</si>
  <si>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</si>
  <si>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</si>
  <si>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</si>
  <si>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</si>
  <si>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</si>
  <si>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</si>
  <si>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</si>
  <si>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</si>
  <si>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</si>
  <si>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</si>
  <si>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</si>
  <si>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</si>
  <si>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</si>
  <si>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</si>
  <si>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</si>
  <si>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</si>
  <si>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</si>
  <si>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</si>
  <si>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</si>
  <si>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</si>
  <si>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</si>
  <si>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</si>
  <si>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</si>
  <si>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</si>
  <si>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</si>
  <si>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</si>
  <si>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</si>
  <si>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</si>
  <si>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</si>
  <si>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</si>
  <si>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</si>
  <si>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</si>
  <si>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</si>
  <si>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</si>
  <si>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</si>
  <si>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</si>
  <si>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</si>
  <si>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</si>
  <si>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</si>
  <si>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</si>
  <si>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</si>
  <si>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</si>
  <si>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</si>
  <si>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</si>
  <si>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</si>
  <si>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</si>
  <si>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</si>
  <si>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</si>
  <si>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</si>
  <si>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</si>
  <si>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</si>
  <si>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</si>
  <si>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</si>
  <si>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</si>
  <si>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</si>
  <si>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</si>
  <si>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</si>
  <si>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</si>
  <si>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</si>
  <si>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</si>
  <si>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</si>
  <si>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</si>
  <si>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</si>
  <si>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</si>
  <si>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</si>
  <si>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</si>
  <si>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</si>
  <si>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</si>
  <si>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</si>
  <si>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</si>
  <si>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</si>
  <si>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</si>
  <si>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</si>
  <si>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</si>
  <si>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</si>
  <si>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</si>
  <si>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</si>
  <si>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</si>
  <si>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</si>
  <si>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</si>
  <si>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</si>
  <si>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</si>
  <si>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</si>
  <si>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</si>
  <si>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</si>
  <si>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</si>
  <si>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</si>
  <si>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</si>
  <si>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</si>
  <si>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</si>
  <si>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</si>
  <si>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</si>
  <si>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</si>
  <si>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</si>
  <si>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</si>
  <si>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</si>
  <si>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</si>
  <si>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</si>
  <si>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</si>
  <si>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</si>
  <si>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</si>
  <si>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</si>
  <si>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</si>
  <si>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</si>
  <si>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</si>
  <si>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</si>
  <si>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</si>
  <si>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</si>
  <si>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</si>
  <si>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</si>
  <si>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</si>
  <si>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</si>
  <si>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</si>
  <si>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</si>
  <si>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</si>
  <si>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</si>
  <si>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</si>
  <si>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</si>
  <si>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</si>
  <si>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</si>
  <si>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</si>
  <si>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</si>
  <si>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</si>
  <si>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</si>
  <si>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</si>
  <si>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</si>
  <si>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</si>
  <si>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</si>
  <si>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</si>
  <si>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</si>
  <si>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</si>
  <si>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</si>
  <si>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</si>
  <si>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</si>
  <si>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</si>
  <si>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</si>
  <si>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</si>
  <si>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</si>
  <si>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</si>
  <si>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</si>
  <si>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</si>
  <si>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</si>
  <si>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</si>
  <si>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</si>
  <si>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</si>
  <si>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</si>
  <si>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</si>
  <si>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</si>
  <si>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</si>
  <si>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</si>
  <si>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</si>
  <si>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</si>
  <si>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</si>
  <si>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</si>
  <si>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</si>
  <si>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</si>
  <si>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</si>
  <si>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</si>
  <si>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</si>
  <si>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</si>
  <si>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</si>
  <si>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</si>
  <si>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</si>
  <si>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</si>
  <si>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</si>
  <si>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</si>
  <si>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</si>
  <si>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</si>
  <si>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</si>
  <si>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</si>
  <si>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</si>
  <si>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</si>
  <si>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</si>
  <si>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</si>
  <si>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</si>
  <si>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</si>
  <si>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</si>
  <si>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</si>
  <si>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</si>
  <si>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</si>
  <si>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</si>
  <si>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</si>
  <si>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</si>
  <si>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</si>
  <si>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</si>
  <si>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</si>
  <si>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</si>
  <si>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</si>
  <si>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</si>
  <si>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</si>
  <si>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</si>
  <si>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</si>
  <si>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</si>
  <si>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</si>
  <si>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</si>
  <si>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</si>
  <si>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</si>
  <si>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</si>
  <si>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</si>
  <si>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</si>
  <si>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</si>
  <si>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</si>
  <si>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</si>
  <si>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</si>
  <si>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</si>
  <si>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</si>
  <si>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</si>
  <si>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</si>
  <si>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</si>
  <si>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</si>
  <si>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</si>
  <si>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</si>
  <si>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</si>
  <si>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</si>
  <si>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</si>
  <si>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</si>
  <si>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</si>
  <si>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</si>
  <si>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</si>
  <si>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</si>
  <si>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</si>
  <si>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</si>
  <si>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</si>
  <si>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</si>
  <si>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</si>
  <si>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</si>
  <si>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</si>
  <si>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</si>
  <si>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</si>
  <si>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</si>
  <si>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</si>
  <si>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</si>
  <si>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</si>
  <si>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</si>
  <si>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</si>
  <si>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</si>
  <si>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</si>
  <si>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</si>
  <si>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</si>
  <si>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</si>
  <si>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</si>
  <si>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</si>
  <si>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</si>
  <si>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</si>
  <si>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</si>
  <si>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</si>
  <si>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</si>
  <si>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</si>
  <si>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</si>
  <si>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</si>
  <si>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</si>
  <si>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</si>
  <si>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</si>
  <si>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</si>
  <si>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</si>
  <si>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</si>
  <si>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</si>
  <si>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</si>
  <si>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</si>
  <si>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</si>
  <si>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</si>
  <si>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</si>
  <si>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</si>
  <si>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</si>
  <si>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</si>
  <si>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</si>
  <si>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</si>
  <si>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</si>
  <si>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</si>
  <si>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</si>
  <si>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</si>
  <si>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</si>
  <si>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</si>
  <si>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</si>
  <si>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</si>
  <si>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</si>
  <si>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</si>
  <si>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</si>
  <si>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</si>
  <si>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</si>
  <si>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</si>
  <si>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</si>
  <si>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</si>
  <si>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</si>
  <si>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</si>
  <si>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</si>
  <si>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</si>
  <si>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</si>
  <si>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</si>
  <si>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</si>
  <si>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</si>
  <si>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</si>
  <si>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</si>
  <si>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</si>
  <si>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</si>
  <si>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</si>
  <si>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</si>
  <si>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</si>
  <si>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</si>
  <si>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</si>
  <si>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</si>
  <si>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</si>
  <si>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</si>
  <si>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</si>
  <si>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</si>
  <si>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</si>
  <si>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</si>
  <si>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</si>
  <si>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</si>
  <si>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</si>
  <si>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</si>
  <si>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</si>
  <si>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</si>
  <si>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</si>
  <si>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</si>
  <si>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</si>
  <si>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</si>
  <si>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</si>
  <si>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</si>
  <si>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</si>
  <si>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</si>
  <si>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</si>
  <si>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</si>
  <si>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</si>
  <si>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</si>
  <si>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</si>
  <si>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</si>
  <si>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</si>
  <si>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</si>
  <si>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</si>
  <si>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</si>
  <si>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</si>
  <si>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</si>
  <si>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</si>
  <si>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</si>
  <si>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</si>
  <si>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</si>
  <si>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</si>
  <si>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</si>
  <si>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</si>
  <si>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</si>
  <si>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</si>
  <si>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</si>
  <si>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</si>
  <si>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</si>
  <si>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</si>
  <si>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</si>
  <si>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</si>
  <si>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</si>
  <si>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</si>
  <si>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</si>
  <si>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</si>
  <si>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</si>
  <si>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</si>
  <si>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</si>
  <si>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</si>
  <si>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</si>
  <si>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</si>
  <si>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</si>
  <si>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</si>
  <si>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</si>
  <si>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</si>
  <si>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</si>
  <si>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</si>
  <si>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</si>
  <si>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</si>
  <si>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</si>
  <si>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</si>
  <si>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</si>
  <si>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</si>
  <si>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</si>
  <si>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</si>
  <si>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</si>
  <si>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</si>
  <si>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</si>
  <si>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</si>
  <si>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</si>
  <si>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</si>
  <si>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</si>
  <si>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</si>
  <si>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</si>
  <si>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</si>
  <si>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</si>
  <si>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</si>
  <si>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</si>
  <si>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</si>
  <si>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</si>
  <si>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</si>
  <si>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</si>
  <si>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</si>
  <si>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</si>
  <si>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</si>
  <si>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</si>
  <si>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</si>
  <si>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</si>
  <si>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</si>
  <si>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</si>
  <si>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</si>
  <si>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</si>
  <si>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</si>
  <si>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</si>
  <si>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</si>
  <si>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</si>
  <si>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</si>
  <si>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</si>
  <si>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</si>
  <si>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</si>
  <si>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</si>
  <si>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</si>
  <si>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</si>
  <si>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</si>
  <si>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</si>
  <si>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</si>
  <si>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</si>
  <si>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</si>
  <si>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</si>
  <si>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</si>
  <si>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</si>
  <si>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</si>
  <si>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</si>
  <si>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</si>
  <si>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</si>
  <si>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</si>
  <si>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</si>
  <si>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</si>
  <si>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</si>
  <si>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</si>
  <si>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</si>
  <si>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</si>
  <si>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</si>
  <si>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</si>
  <si>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</si>
  <si>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</si>
  <si>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</si>
  <si>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</si>
  <si>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</si>
  <si>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</si>
  <si>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</si>
  <si>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</si>
  <si>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</si>
  <si>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</si>
  <si>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</si>
  <si>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</si>
  <si>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</si>
  <si>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</si>
  <si>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</si>
  <si>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</si>
  <si>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</si>
  <si>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</si>
  <si>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</si>
  <si>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</si>
  <si>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</si>
  <si>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</si>
  <si>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</si>
  <si>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</si>
  <si>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</si>
  <si>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</si>
  <si>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</si>
  <si>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</si>
  <si>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</si>
  <si>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</si>
  <si>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</si>
  <si>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</si>
  <si>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</si>
  <si>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</si>
  <si>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</si>
  <si>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</si>
  <si>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</si>
  <si>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</si>
  <si>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</si>
  <si>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</si>
  <si>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</si>
  <si>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</si>
  <si>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</si>
  <si>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</si>
  <si>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</si>
  <si>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</si>
  <si>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</si>
  <si>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</si>
  <si>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</si>
  <si>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</si>
  <si>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</si>
  <si>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</si>
  <si>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</si>
  <si>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</si>
  <si>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</si>
  <si>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</si>
  <si>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</si>
  <si>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</si>
  <si>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</si>
  <si>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</si>
  <si>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</si>
  <si>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</si>
  <si>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</si>
  <si>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</si>
  <si>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</si>
  <si>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</si>
  <si>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</si>
  <si>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</si>
  <si>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</si>
  <si>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</si>
  <si>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</si>
  <si>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</si>
  <si>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</si>
  <si>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</si>
  <si>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</si>
  <si>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</si>
  <si>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</si>
  <si>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</si>
  <si>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</si>
  <si>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</si>
  <si>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</si>
  <si>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</si>
  <si>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</si>
  <si>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</si>
  <si>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</si>
  <si>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</si>
  <si>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</si>
  <si>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</si>
  <si>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</si>
  <si>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</si>
  <si>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</si>
  <si>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</si>
  <si>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</si>
  <si>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</si>
  <si>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</si>
  <si>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</si>
  <si>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</si>
  <si>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</si>
  <si>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</si>
  <si>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</si>
  <si>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</si>
  <si>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</si>
  <si>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</si>
  <si>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</si>
  <si>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</si>
  <si>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</si>
  <si>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</si>
  <si>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</si>
  <si>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</si>
  <si>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</si>
  <si>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</si>
  <si>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</si>
  <si>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</si>
  <si>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</si>
  <si>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</si>
  <si>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</si>
  <si>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</si>
  <si>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</si>
  <si>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</si>
  <si>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</si>
  <si>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</si>
  <si>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</si>
  <si>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</si>
  <si>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</si>
  <si>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</si>
  <si>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</si>
  <si>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</si>
  <si>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</si>
  <si>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</si>
  <si>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</si>
  <si>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</si>
  <si>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</si>
  <si>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</si>
  <si>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</si>
  <si>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</si>
  <si>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</si>
  <si>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</si>
  <si>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</si>
  <si>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</si>
  <si>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</si>
  <si>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</si>
  <si>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</si>
  <si>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</si>
  <si>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</si>
  <si>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</si>
  <si>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</si>
  <si>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</si>
  <si>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</si>
  <si>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</si>
  <si>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</si>
  <si>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</si>
  <si>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</si>
  <si>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</si>
  <si>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</si>
  <si>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</si>
  <si>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</si>
  <si>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</si>
  <si>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</si>
  <si>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</si>
  <si>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</si>
  <si>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</si>
  <si>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</si>
  <si>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</si>
  <si>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</si>
  <si>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</si>
  <si>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</si>
  <si>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</si>
  <si>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</si>
  <si>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</si>
  <si>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</si>
  <si>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</si>
  <si>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</si>
  <si>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</si>
  <si>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</si>
  <si>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</si>
  <si>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</si>
  <si>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</si>
  <si>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</si>
  <si>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</si>
  <si>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</si>
  <si>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</si>
  <si>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</si>
  <si>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</si>
  <si>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</si>
  <si>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</si>
  <si>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</si>
  <si>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</si>
  <si>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</si>
  <si>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</si>
  <si>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</si>
  <si>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</si>
  <si>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</si>
  <si>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</si>
  <si>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</si>
  <si>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</si>
  <si>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</si>
  <si>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</si>
  <si>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</si>
  <si>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</si>
  <si>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</si>
  <si>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</si>
  <si>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</si>
  <si>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</si>
  <si>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</si>
  <si>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</si>
  <si>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</si>
  <si>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</si>
  <si>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</si>
  <si>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</si>
  <si>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</si>
  <si>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</si>
  <si>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</si>
  <si>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</si>
  <si>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</si>
  <si>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</si>
  <si>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</si>
  <si>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</si>
  <si>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</si>
  <si>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</si>
  <si>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</si>
  <si>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</si>
  <si>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</si>
  <si>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</si>
  <si>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</si>
  <si>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</si>
  <si>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</si>
  <si>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</si>
  <si>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</si>
  <si>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</si>
  <si>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</si>
  <si>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</si>
  <si>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</si>
  <si>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</si>
  <si>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</si>
  <si>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</si>
  <si>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</si>
  <si>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</si>
  <si>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</si>
  <si>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</si>
  <si>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</si>
  <si>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</si>
  <si>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</si>
  <si>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</si>
  <si>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</si>
  <si>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</si>
  <si>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</si>
  <si>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</si>
  <si>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</si>
  <si>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</si>
  <si>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</si>
  <si>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</si>
  <si>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</si>
  <si>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</si>
  <si>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</si>
  <si>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</si>
  <si>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</si>
  <si>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</si>
  <si>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</si>
  <si>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</si>
  <si>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</si>
  <si>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</si>
  <si>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</si>
  <si>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</si>
  <si>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</si>
  <si>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</si>
  <si>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</si>
  <si>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</si>
  <si>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</si>
  <si>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</si>
  <si>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</si>
  <si>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</si>
  <si>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</si>
  <si>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</si>
  <si>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</si>
  <si>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</si>
  <si>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</si>
  <si>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</si>
  <si>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</si>
  <si>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</si>
  <si>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</si>
  <si>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</si>
  <si>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</si>
  <si>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</si>
  <si>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</si>
  <si>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</si>
  <si>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</si>
  <si>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</si>
  <si>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</si>
  <si>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</si>
  <si>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</si>
  <si>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</si>
  <si>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</si>
  <si>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</si>
  <si>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</si>
  <si>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</si>
  <si>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</si>
  <si>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</si>
  <si>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</si>
  <si>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</si>
  <si>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</si>
  <si>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</si>
  <si>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</si>
  <si>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</si>
  <si>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</si>
  <si>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</si>
  <si>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</si>
  <si>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</si>
  <si>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</si>
  <si>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</si>
  <si>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</si>
  <si>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</si>
  <si>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</si>
  <si>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</si>
  <si>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</si>
  <si>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</si>
  <si>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</si>
  <si>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</si>
  <si>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</si>
  <si>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</si>
  <si>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</si>
  <si>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</si>
  <si>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</si>
  <si>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</si>
  <si>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</si>
  <si>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</si>
  <si>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</si>
  <si>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</si>
  <si>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</si>
  <si>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</si>
  <si>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</si>
  <si>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</si>
  <si>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</si>
  <si>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</si>
  <si>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</si>
  <si>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</si>
  <si>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</si>
  <si>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</si>
  <si>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</si>
  <si>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</si>
  <si>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</si>
  <si>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</si>
  <si>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</si>
  <si>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</si>
  <si>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</si>
  <si>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</si>
  <si>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</si>
  <si>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</si>
  <si>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</si>
  <si>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</si>
  <si>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</si>
  <si>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</si>
  <si>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</si>
  <si>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</si>
  <si>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</si>
  <si>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</si>
  <si>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</si>
  <si>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</si>
  <si>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</si>
  <si>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</si>
  <si>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</si>
  <si>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</si>
  <si>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</si>
  <si>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</si>
  <si>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</si>
  <si>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</si>
  <si>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</si>
  <si>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</si>
  <si>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</si>
  <si>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</si>
  <si>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</si>
  <si>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</si>
  <si>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</si>
  <si>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</si>
  <si>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</si>
  <si>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</si>
  <si>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</si>
  <si>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</si>
  <si>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</si>
  <si>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</si>
  <si>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</si>
  <si>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</si>
  <si>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</si>
  <si>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</si>
  <si>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</si>
  <si>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</si>
  <si>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</si>
  <si>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</si>
  <si>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</si>
  <si>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</si>
  <si>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</si>
  <si>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</si>
  <si>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</si>
  <si>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</si>
  <si>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</si>
  <si>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</si>
  <si>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</si>
  <si>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</si>
  <si>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</si>
  <si>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</si>
  <si>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</si>
  <si>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</si>
  <si>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</si>
  <si>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</si>
  <si>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</si>
  <si>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</si>
  <si>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</si>
  <si>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</si>
  <si>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</si>
  <si>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</si>
  <si>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</si>
  <si>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</si>
  <si>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</si>
  <si>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</si>
  <si>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</si>
  <si>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</si>
  <si>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</si>
  <si>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</si>
  <si>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</si>
  <si>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</si>
  <si>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</si>
  <si>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</si>
  <si>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</si>
  <si>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</si>
  <si>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</si>
  <si>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</si>
  <si>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</si>
  <si>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</si>
  <si>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</si>
  <si>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</si>
  <si>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</si>
  <si>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</si>
  <si>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</si>
  <si>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</si>
  <si>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</si>
  <si>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</si>
  <si>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</si>
  <si>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</si>
  <si>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</si>
  <si>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</si>
  <si>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</si>
  <si>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</si>
  <si>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</si>
  <si>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</si>
  <si>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</si>
  <si>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</si>
  <si>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</si>
  <si>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</si>
  <si>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</si>
  <si>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</si>
  <si>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</si>
  <si>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</si>
  <si>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</si>
  <si>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</si>
  <si>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</si>
  <si>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</si>
  <si>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</si>
  <si>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</si>
  <si>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</si>
  <si>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</si>
  <si>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</si>
  <si>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</si>
  <si>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</si>
  <si>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</si>
  <si>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</si>
  <si>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</si>
  <si>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</si>
  <si>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</si>
  <si>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</si>
  <si>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</si>
  <si>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</si>
  <si>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</si>
  <si>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</si>
  <si>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</si>
  <si>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</si>
  <si>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</si>
  <si>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</si>
  <si>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</si>
  <si>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</si>
  <si>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</si>
  <si>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</si>
  <si>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</si>
  <si>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</si>
  <si>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</si>
  <si>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</si>
  <si>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</si>
  <si>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</si>
  <si>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</si>
  <si>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</si>
  <si>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</si>
  <si>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</si>
  <si>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</si>
  <si>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</si>
  <si>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</si>
  <si>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</si>
  <si>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</si>
  <si>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</si>
  <si>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</si>
  <si>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</si>
  <si>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</si>
  <si>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</si>
  <si>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</si>
  <si>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</si>
  <si>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</si>
  <si>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</si>
  <si>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</si>
  <si>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</si>
  <si>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</si>
  <si>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</si>
  <si>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</si>
  <si>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</si>
  <si>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</si>
  <si>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</si>
  <si>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</si>
  <si>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</si>
  <si>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</si>
  <si>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</si>
  <si>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</si>
  <si>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</si>
  <si>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</si>
  <si>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</si>
  <si>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</si>
  <si>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</si>
  <si>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</si>
  <si>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</si>
  <si>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</si>
  <si>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</si>
  <si>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</si>
  <si>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</si>
  <si>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</si>
  <si>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</si>
  <si>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</si>
  <si>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</si>
  <si>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</si>
  <si>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</si>
  <si>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</si>
  <si>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</si>
  <si>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</si>
  <si>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</si>
  <si>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</si>
  <si>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</si>
  <si>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</si>
  <si>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</si>
  <si>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</si>
  <si>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</si>
  <si>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</si>
  <si>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</si>
  <si>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</si>
  <si>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</si>
  <si>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</si>
  <si>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</si>
  <si>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</si>
  <si>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</si>
  <si>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</si>
  <si>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</si>
  <si>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</si>
  <si>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</si>
  <si>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</si>
  <si>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</si>
  <si>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</si>
  <si>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</si>
  <si>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</si>
  <si>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</si>
  <si>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</si>
  <si>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</si>
  <si>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</si>
  <si>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</si>
  <si>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</si>
  <si>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</si>
  <si>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</si>
  <si>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</si>
  <si>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</si>
  <si>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</si>
  <si>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</si>
  <si>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</si>
  <si>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</si>
  <si>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</si>
  <si>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</si>
  <si>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</si>
  <si>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</si>
  <si>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</si>
  <si>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</si>
  <si>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</si>
  <si>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</si>
  <si>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</si>
  <si>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</si>
  <si>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</si>
  <si>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</si>
  <si>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</si>
  <si>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</si>
  <si>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</si>
  <si>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</si>
  <si>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</si>
  <si>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</si>
  <si>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</si>
  <si>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</si>
  <si>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</si>
  <si>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</si>
  <si>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</si>
  <si>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</si>
  <si>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</si>
  <si>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</si>
  <si>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</si>
  <si>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</si>
  <si>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</si>
  <si>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</si>
  <si>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</si>
  <si>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</si>
  <si>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</si>
  <si>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</si>
  <si>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</si>
  <si>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</si>
  <si>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</si>
  <si>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</si>
  <si>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</si>
  <si>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</si>
  <si>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</si>
  <si>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</si>
  <si>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</si>
  <si>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</si>
  <si>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</si>
  <si>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</si>
  <si>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</si>
  <si>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</si>
  <si>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</si>
  <si>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</si>
  <si>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</si>
  <si>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</si>
  <si>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</si>
  <si>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</si>
  <si>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</si>
  <si>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</si>
  <si>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</si>
  <si>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</si>
  <si>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</si>
  <si>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</si>
  <si>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</si>
  <si>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</si>
  <si>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</si>
  <si>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</si>
  <si>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</si>
  <si>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</si>
  <si>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</si>
  <si>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</si>
  <si>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</si>
  <si>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</si>
  <si>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</si>
  <si>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</si>
  <si>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</si>
  <si>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</si>
  <si>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</si>
  <si>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</si>
  <si>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</si>
  <si>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</si>
  <si>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</si>
  <si>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</si>
  <si>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</si>
  <si>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</si>
  <si>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</si>
  <si>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</si>
  <si>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</si>
  <si>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</si>
  <si>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</si>
  <si>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</si>
  <si>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</si>
  <si>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</si>
  <si>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</si>
  <si>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</si>
  <si>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</si>
  <si>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</si>
  <si>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</si>
  <si>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</si>
  <si>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</si>
  <si>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</si>
  <si>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</si>
  <si>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</si>
  <si>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</si>
  <si>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</si>
  <si>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</si>
  <si>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</si>
  <si>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</si>
  <si>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</si>
  <si>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</si>
  <si>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</si>
  <si>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</si>
  <si>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</si>
  <si>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</si>
  <si>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</si>
  <si>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</si>
  <si>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</si>
  <si>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</si>
  <si>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</si>
  <si>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</si>
  <si>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</si>
  <si>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</si>
  <si>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</si>
  <si>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</si>
  <si>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</si>
  <si>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</si>
  <si>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</si>
  <si>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</si>
  <si>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</si>
  <si>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</si>
  <si>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</si>
  <si>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</si>
  <si>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</si>
  <si>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</si>
  <si>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</si>
  <si>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</si>
  <si>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</si>
  <si>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</si>
  <si>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</si>
  <si>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</si>
  <si>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</si>
  <si>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</si>
  <si>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</si>
  <si>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</si>
  <si>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</si>
  <si>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</si>
  <si>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</si>
  <si>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</si>
  <si>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</si>
  <si>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</si>
  <si>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</si>
  <si>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</si>
  <si>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</si>
  <si>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</si>
  <si>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</si>
  <si>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</si>
  <si>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</si>
  <si>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</si>
  <si>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</si>
  <si>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</si>
  <si>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</si>
  <si>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</si>
  <si>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</si>
  <si>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</si>
  <si>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</si>
  <si>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</si>
  <si>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</si>
  <si>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</si>
  <si>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</si>
  <si>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</si>
  <si>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</si>
  <si>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</si>
  <si>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</si>
  <si>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</si>
  <si>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</si>
  <si>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</si>
  <si>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</si>
  <si>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</si>
  <si>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</si>
  <si>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</si>
  <si>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</si>
  <si>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</si>
  <si>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</si>
  <si>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</si>
  <si>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</si>
  <si>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</si>
  <si>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</si>
  <si>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</si>
  <si>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</si>
  <si>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</si>
  <si>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</si>
  <si>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</si>
  <si>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</si>
  <si>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</si>
  <si>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</si>
  <si>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</si>
  <si>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</si>
  <si>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</si>
  <si>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</si>
  <si>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</si>
  <si>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</si>
  <si>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</si>
  <si>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</si>
  <si>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</si>
  <si>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</si>
  <si>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</si>
  <si>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</si>
  <si>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</si>
  <si>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</si>
  <si>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</si>
  <si>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</si>
  <si>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</si>
  <si>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</si>
  <si>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</si>
  <si>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</si>
  <si>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</si>
  <si>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</si>
  <si>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</si>
  <si>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</si>
  <si>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</si>
  <si>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</si>
  <si>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</si>
  <si>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</si>
  <si>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</si>
  <si>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</si>
  <si>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</si>
  <si>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</si>
  <si>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</si>
  <si>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</si>
  <si>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</si>
  <si>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</si>
  <si>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</si>
  <si>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</si>
  <si>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</si>
  <si>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</si>
  <si>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</si>
  <si>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</si>
  <si>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</si>
  <si>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</si>
  <si>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</si>
  <si>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</si>
  <si>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</si>
  <si>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</si>
  <si>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</si>
  <si>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</si>
  <si>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</si>
  <si>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</si>
  <si>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</si>
  <si>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</si>
  <si>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</si>
  <si>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</si>
  <si>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</si>
  <si>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</si>
  <si>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</si>
  <si>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</si>
  <si>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</si>
  <si>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</si>
  <si>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</si>
  <si>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</si>
  <si>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</si>
  <si>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</si>
  <si>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</si>
  <si>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</si>
  <si>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</si>
  <si>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</si>
  <si>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</si>
  <si>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</si>
  <si>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</si>
  <si>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</si>
  <si>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</si>
  <si>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</si>
  <si>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</si>
  <si>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</si>
  <si>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</si>
  <si>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</si>
  <si>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</si>
  <si>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</si>
  <si>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</si>
  <si>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</si>
  <si>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</si>
  <si>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</si>
  <si>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</si>
  <si>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</si>
  <si>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</si>
  <si>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</si>
  <si>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</si>
  <si>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</si>
  <si>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</si>
  <si>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</si>
  <si>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</si>
  <si>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</si>
  <si>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</si>
  <si>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</si>
  <si>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</si>
  <si>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</si>
  <si>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</si>
  <si>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</si>
  <si>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</si>
  <si>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</si>
  <si>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</si>
  <si>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</si>
  <si>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</si>
  <si>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</si>
  <si>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</si>
  <si>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</si>
  <si>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</si>
  <si>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</si>
  <si>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</si>
  <si>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</si>
  <si>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</si>
  <si>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</si>
  <si>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</si>
  <si>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</si>
  <si>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</si>
  <si>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</si>
  <si>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</si>
  <si>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</si>
  <si>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</si>
  <si>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</si>
  <si>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</si>
  <si>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</si>
  <si>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</si>
  <si>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</si>
  <si>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</si>
  <si>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</si>
  <si>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</si>
  <si>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</si>
  <si>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</si>
  <si>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</si>
  <si>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</si>
  <si>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</si>
  <si>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</si>
  <si>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</si>
  <si>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</si>
  <si>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</si>
  <si>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</si>
  <si>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</si>
  <si>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</si>
  <si>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</si>
  <si>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</si>
  <si>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</si>
  <si>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</si>
  <si>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</si>
  <si>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</si>
  <si>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</si>
  <si>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</si>
  <si>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</si>
  <si>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</si>
  <si>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</si>
  <si>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</si>
  <si>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</si>
  <si>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</si>
  <si>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</si>
  <si>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</si>
  <si>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</si>
  <si>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</si>
  <si>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</si>
  <si>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</si>
  <si>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</si>
  <si>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</si>
  <si>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</si>
  <si>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</si>
  <si>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</si>
  <si>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</si>
  <si>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</si>
  <si>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</si>
  <si>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</si>
  <si>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</si>
  <si>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</si>
  <si>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</si>
  <si>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</si>
  <si>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</si>
  <si>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</si>
  <si>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</si>
  <si>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</si>
  <si>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</si>
  <si>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</si>
  <si>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</si>
  <si>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</si>
  <si>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</si>
  <si>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</si>
  <si>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</si>
  <si>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</si>
  <si>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</si>
  <si>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</si>
  <si>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</si>
  <si>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</si>
  <si>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</si>
  <si>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</si>
  <si>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</si>
  <si>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</si>
  <si>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</si>
  <si>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</si>
  <si>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</si>
  <si>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</si>
  <si>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</si>
  <si>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</si>
  <si>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</si>
  <si>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</si>
  <si>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</si>
  <si>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</si>
  <si>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</si>
  <si>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</si>
  <si>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</si>
  <si>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</si>
  <si>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</si>
  <si>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</si>
  <si>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</si>
  <si>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</si>
  <si>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</si>
  <si>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</si>
  <si>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</si>
  <si>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</si>
  <si>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</si>
  <si>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</si>
  <si>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</si>
  <si>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</si>
  <si>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</si>
  <si>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</si>
  <si>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</si>
  <si>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</si>
  <si>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</si>
  <si>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</si>
  <si>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</si>
  <si>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</si>
  <si>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</si>
  <si>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</si>
  <si>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</si>
  <si>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</si>
  <si>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</si>
  <si>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</si>
  <si>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</si>
  <si>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</si>
  <si>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</si>
  <si>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</si>
  <si>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</si>
  <si>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</si>
  <si>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</si>
  <si>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</si>
  <si>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</si>
  <si>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</si>
  <si>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</si>
  <si>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</si>
  <si>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</si>
  <si>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</si>
  <si>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</si>
  <si>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</si>
  <si>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</si>
  <si>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</si>
  <si>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</si>
  <si>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</si>
  <si>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</si>
  <si>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</si>
  <si>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</si>
  <si>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</si>
  <si>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</si>
  <si>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</si>
  <si>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</si>
  <si>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</si>
  <si>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</si>
  <si>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</si>
  <si>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</si>
  <si>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</si>
  <si>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</si>
  <si>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</si>
  <si>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</si>
  <si>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</si>
  <si>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</si>
  <si>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</si>
  <si>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</si>
  <si>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</si>
  <si>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</si>
  <si>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</si>
  <si>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</si>
  <si>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</si>
  <si>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</si>
  <si>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</si>
  <si>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</si>
  <si>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</si>
  <si>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</si>
  <si>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</si>
  <si>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</si>
  <si>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</si>
  <si>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</si>
  <si>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</si>
  <si>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</si>
  <si>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</si>
  <si>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</si>
  <si>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</si>
  <si>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</si>
  <si>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</si>
  <si>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</si>
  <si>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</si>
  <si>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</si>
  <si>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</si>
  <si>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</si>
  <si>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</si>
  <si>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</si>
  <si>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</si>
  <si>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</si>
  <si>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</si>
  <si>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</si>
  <si>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</si>
  <si>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</si>
  <si>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</si>
  <si>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</si>
  <si>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</si>
  <si>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</si>
  <si>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</si>
  <si>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</si>
  <si>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</si>
  <si>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</si>
  <si>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</si>
  <si>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</si>
  <si>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</si>
  <si>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</si>
  <si>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</si>
  <si>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</si>
  <si>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</si>
  <si>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</si>
  <si>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</si>
  <si>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</si>
  <si>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</si>
  <si>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</si>
  <si>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</si>
  <si>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</si>
  <si>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</si>
  <si>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</si>
  <si>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</si>
  <si>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</si>
  <si>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</si>
  <si>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</si>
  <si>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</si>
  <si>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</si>
  <si>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</si>
  <si>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</si>
  <si>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</si>
  <si>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</si>
  <si>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</si>
  <si>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</si>
  <si>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</si>
  <si>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</si>
  <si>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</si>
  <si>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</si>
  <si>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</si>
  <si>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</si>
  <si>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</si>
  <si>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</si>
  <si>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</si>
  <si>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</si>
  <si>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</si>
  <si>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</si>
  <si>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</si>
  <si>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</si>
  <si>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</si>
  <si>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</si>
  <si>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</si>
  <si>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</si>
  <si>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</si>
  <si>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</si>
  <si>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</si>
  <si>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</si>
  <si>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</si>
  <si>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</si>
  <si>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</si>
  <si>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</si>
  <si>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</si>
  <si>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</si>
  <si>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</si>
  <si>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</si>
  <si>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</si>
  <si>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</si>
  <si>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</si>
  <si>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</si>
  <si>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</si>
  <si>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</si>
  <si>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</si>
  <si>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</si>
  <si>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</si>
  <si>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</si>
  <si>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</si>
  <si>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</si>
  <si>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</si>
  <si>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</si>
  <si>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</si>
  <si>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</si>
  <si>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</si>
  <si>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</si>
  <si>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</si>
  <si>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</si>
  <si>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</si>
  <si>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</si>
  <si>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</si>
  <si>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</si>
  <si>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</si>
  <si>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</si>
  <si>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</si>
  <si>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</si>
  <si>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</si>
  <si>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</si>
  <si>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</si>
  <si>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</si>
  <si>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</si>
  <si>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</si>
  <si>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</si>
  <si>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</si>
  <si>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</si>
  <si>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</si>
  <si>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</si>
  <si>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</si>
  <si>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</si>
  <si>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</si>
  <si>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</si>
  <si>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</si>
  <si>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</si>
  <si>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</si>
  <si>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</si>
  <si>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</si>
  <si>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</si>
  <si>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</si>
  <si>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</si>
  <si>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</si>
  <si>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</si>
  <si>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</si>
  <si>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</si>
  <si>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</si>
  <si>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</si>
  <si>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</si>
  <si>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</si>
  <si>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</si>
  <si>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</si>
  <si>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</si>
  <si>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</si>
  <si>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</si>
  <si>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</si>
  <si>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</si>
  <si>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</si>
  <si>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</si>
  <si>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</si>
  <si>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</si>
  <si>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</si>
  <si>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</si>
  <si>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</si>
  <si>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</si>
  <si>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</si>
  <si>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</si>
  <si>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</si>
  <si>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</si>
  <si>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</si>
  <si>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</si>
  <si>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</si>
  <si>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</si>
  <si>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</si>
  <si>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</si>
  <si>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</si>
  <si>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</si>
  <si>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</si>
  <si>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</si>
  <si>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</si>
  <si>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</si>
  <si>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</si>
  <si>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</si>
  <si>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</si>
  <si>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</si>
  <si>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</si>
  <si>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</si>
  <si>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</si>
  <si>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</si>
  <si>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</si>
  <si>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</si>
  <si>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</si>
  <si>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</si>
  <si>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</si>
  <si>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</si>
  <si>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</si>
  <si>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</si>
  <si>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</si>
  <si>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</si>
  <si>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</si>
  <si>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</si>
  <si>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</si>
  <si>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</si>
  <si>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</si>
  <si>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</si>
  <si>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</si>
  <si>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</si>
  <si>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</si>
  <si>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</si>
  <si>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</si>
  <si>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</si>
  <si>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</si>
  <si>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</si>
  <si>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</si>
  <si>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</si>
  <si>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</si>
  <si>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</si>
  <si>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</si>
  <si>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</si>
  <si>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</si>
  <si>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</si>
  <si>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</si>
  <si>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</si>
  <si>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</si>
  <si>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</si>
  <si>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</si>
  <si>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</si>
  <si>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</si>
  <si>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</si>
  <si>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</si>
  <si>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</si>
  <si>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</si>
  <si>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</si>
  <si>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</si>
  <si>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</si>
  <si>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</si>
  <si>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</si>
  <si>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</si>
  <si>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</si>
  <si>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</si>
  <si>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</si>
  <si>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</si>
  <si>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</si>
  <si>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</si>
  <si>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</si>
  <si>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</si>
  <si>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</si>
  <si>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</si>
  <si>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</si>
  <si>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</si>
  <si>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</si>
  <si>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</si>
  <si>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</si>
  <si>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</si>
  <si>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</si>
  <si>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</si>
  <si>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</si>
  <si>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</si>
  <si>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</si>
  <si>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</si>
  <si>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</si>
  <si>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</si>
  <si>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</si>
  <si>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</si>
  <si>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</si>
  <si>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</si>
  <si>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</si>
  <si>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</si>
  <si>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</si>
  <si>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</si>
  <si>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</si>
  <si>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</si>
  <si>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</si>
  <si>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</si>
  <si>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</si>
  <si>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</si>
  <si>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</si>
  <si>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</si>
  <si>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</si>
  <si>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</si>
  <si>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</si>
  <si>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</si>
  <si>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</si>
  <si>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</si>
  <si>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</si>
  <si>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</si>
  <si>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</si>
  <si>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</si>
  <si>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</si>
  <si>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</si>
  <si>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</si>
  <si>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</si>
  <si>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</si>
  <si>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</si>
  <si>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</si>
  <si>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</si>
  <si>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</si>
  <si>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</si>
  <si>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</si>
  <si>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</si>
  <si>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</si>
  <si>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</si>
  <si>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</si>
  <si>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</si>
  <si>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</si>
  <si>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</si>
  <si>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</si>
  <si>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</si>
  <si>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</si>
  <si>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</si>
  <si>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</si>
  <si>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</si>
  <si>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</si>
  <si>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</si>
  <si>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</si>
  <si>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</si>
  <si>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</si>
  <si>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</si>
  <si>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</si>
  <si>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</si>
  <si>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</si>
  <si>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</si>
  <si>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</si>
  <si>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</si>
  <si>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</si>
  <si>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</si>
  <si>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</si>
  <si>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</si>
  <si>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</si>
  <si>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</si>
  <si>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</si>
  <si>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</si>
  <si>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</si>
  <si>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</si>
  <si>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</si>
  <si>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</si>
  <si>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</si>
  <si>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</si>
  <si>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</si>
  <si>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</si>
  <si>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</si>
  <si>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</si>
  <si>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</si>
  <si>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</si>
  <si>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</si>
  <si>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</si>
  <si>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</si>
  <si>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</si>
  <si>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</si>
  <si>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</si>
  <si>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</si>
  <si>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</si>
  <si>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</si>
  <si>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</si>
  <si>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</si>
  <si>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</si>
  <si>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</si>
  <si>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</si>
  <si>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</si>
  <si>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</si>
  <si>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</si>
  <si>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</si>
  <si>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</si>
  <si>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</si>
  <si>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</si>
  <si>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</si>
  <si>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</si>
  <si>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</si>
  <si>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</si>
  <si>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</si>
  <si>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</si>
  <si>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</si>
  <si>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</si>
  <si>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</si>
  <si>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</si>
  <si>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</si>
  <si>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</si>
  <si>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</si>
  <si>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</si>
  <si>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</si>
  <si>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</si>
  <si>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</si>
  <si>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</si>
  <si>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</si>
  <si>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</si>
  <si>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</si>
  <si>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</si>
  <si>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</si>
  <si>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</si>
  <si>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</si>
  <si>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</si>
  <si>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</si>
  <si>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</si>
  <si>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</si>
  <si>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</si>
  <si>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</si>
  <si>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</si>
  <si>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</si>
  <si>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</si>
  <si>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</si>
  <si>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</si>
  <si>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</si>
  <si>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</si>
  <si>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</si>
  <si>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</si>
  <si>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</si>
  <si>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</si>
  <si>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</si>
  <si>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</si>
  <si>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</si>
  <si>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</si>
  <si>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</si>
  <si>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</si>
  <si>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</si>
  <si>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</si>
  <si>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</si>
  <si>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</si>
  <si>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</si>
  <si>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</si>
  <si>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</si>
  <si>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</si>
  <si>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</si>
  <si>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</si>
  <si>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</si>
  <si>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</si>
  <si>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</si>
  <si>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</si>
  <si>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</si>
  <si>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</si>
  <si>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</si>
  <si>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</si>
  <si>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</si>
  <si>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</si>
  <si>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</si>
  <si>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</si>
  <si>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</si>
  <si>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</si>
  <si>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</si>
  <si>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</si>
  <si>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</si>
  <si>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</si>
  <si>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</si>
  <si>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</si>
  <si>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</si>
  <si>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</si>
  <si>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</si>
  <si>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</si>
  <si>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</si>
  <si>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</si>
  <si>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</si>
  <si>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</si>
  <si>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</si>
  <si>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</si>
  <si>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</si>
  <si>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</si>
  <si>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</si>
  <si>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</si>
  <si>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</si>
  <si>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</si>
  <si>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</si>
  <si>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</si>
  <si>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</si>
  <si>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</si>
  <si>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</si>
  <si>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</si>
  <si>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</si>
  <si>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</si>
  <si>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</si>
  <si>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</si>
  <si>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</si>
  <si>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</si>
  <si>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</si>
  <si>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</si>
  <si>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</si>
  <si>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</si>
  <si>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</si>
  <si>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</si>
  <si>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</si>
  <si>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</si>
  <si>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</si>
  <si>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</si>
  <si>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</si>
  <si>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</si>
  <si>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</si>
  <si>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</si>
  <si>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</si>
  <si>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</si>
  <si>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</si>
  <si>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</si>
  <si>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</si>
  <si>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</si>
  <si>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</si>
  <si>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</si>
  <si>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</si>
  <si>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</si>
  <si>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</si>
  <si>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</si>
  <si>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</si>
  <si>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</si>
  <si>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</si>
  <si>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</si>
  <si>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</si>
  <si>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</si>
  <si>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</si>
  <si>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</si>
  <si>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</si>
  <si>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</si>
  <si>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</si>
  <si>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</si>
  <si>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</si>
  <si>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</si>
  <si>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</si>
  <si>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</si>
  <si>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</si>
  <si>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</si>
  <si>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</si>
  <si>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</si>
  <si>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</si>
  <si>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</si>
  <si>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</si>
  <si>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</si>
  <si>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</si>
  <si>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</si>
  <si>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</si>
  <si>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</si>
  <si>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</si>
  <si>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</si>
  <si>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</si>
  <si>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</si>
  <si>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</si>
  <si>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</si>
  <si>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</si>
  <si>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</si>
  <si>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</si>
  <si>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</si>
  <si>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</si>
  <si>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</si>
  <si>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</si>
  <si>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</si>
  <si>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</si>
  <si>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</si>
  <si>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</si>
  <si>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</si>
  <si>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</si>
  <si>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</si>
  <si>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</si>
  <si>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</si>
  <si>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</si>
  <si>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</si>
  <si>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</si>
  <si>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</si>
  <si>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</si>
  <si>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</si>
  <si>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</si>
  <si>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</si>
  <si>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</si>
  <si>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</si>
  <si>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</si>
  <si>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</si>
  <si>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</si>
  <si>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</si>
  <si>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</si>
  <si>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</si>
  <si>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</si>
  <si>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</si>
  <si>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</si>
  <si>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</si>
  <si>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</si>
  <si>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</si>
  <si>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</si>
  <si>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</si>
  <si>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</si>
  <si>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</si>
  <si>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</si>
  <si>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</si>
  <si>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</si>
  <si>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</si>
  <si>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</si>
  <si>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</si>
  <si>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</si>
  <si>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</si>
  <si>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</si>
  <si>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</si>
  <si>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</si>
  <si>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</si>
  <si>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</si>
  <si>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</si>
  <si>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</si>
  <si>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</si>
  <si>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</si>
  <si>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</si>
  <si>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</si>
  <si>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</si>
  <si>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</si>
  <si>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</si>
  <si>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</si>
  <si>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</si>
  <si>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</si>
  <si>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</si>
  <si>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</si>
  <si>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</si>
  <si>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</si>
  <si>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</si>
  <si>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</si>
  <si>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</si>
  <si>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</si>
  <si>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</si>
  <si>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</si>
  <si>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</si>
  <si>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</si>
  <si>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</si>
  <si>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</si>
  <si>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</si>
  <si>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</si>
  <si>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</si>
  <si>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</si>
  <si>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</si>
  <si>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</si>
  <si>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</si>
  <si>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</si>
  <si>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</si>
  <si>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</si>
  <si>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</si>
  <si>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</si>
  <si>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</si>
  <si>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</si>
  <si>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</si>
  <si>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</si>
  <si>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</si>
  <si>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</si>
  <si>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</si>
  <si>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</si>
  <si>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</si>
  <si>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</si>
  <si>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</si>
  <si>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</si>
  <si>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</si>
  <si>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</si>
  <si>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</si>
  <si>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</si>
  <si>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</si>
  <si>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</si>
  <si>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</si>
  <si>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</si>
  <si>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</si>
  <si>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</si>
  <si>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</si>
  <si>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</si>
  <si>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</si>
  <si>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</si>
  <si>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</si>
  <si>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</si>
  <si>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</si>
  <si>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</si>
  <si>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</si>
  <si>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</si>
  <si>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</si>
  <si>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</si>
  <si>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</si>
  <si>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</si>
  <si>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</si>
  <si>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</si>
  <si>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</si>
  <si>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</si>
  <si>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</si>
  <si>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</si>
  <si>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</si>
  <si>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</si>
  <si>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</si>
  <si>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</si>
  <si>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</si>
  <si>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</si>
  <si>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</si>
  <si>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</si>
  <si>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</si>
  <si>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</si>
  <si>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</si>
  <si>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</si>
  <si>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</si>
  <si>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</si>
  <si>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</si>
  <si>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</si>
  <si>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</si>
  <si>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</si>
  <si>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</si>
  <si>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</si>
  <si>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</si>
  <si>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</si>
  <si>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</si>
  <si>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</si>
  <si>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</si>
  <si>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</si>
  <si>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</si>
  <si>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</si>
  <si>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</si>
  <si>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</si>
  <si>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</si>
  <si>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</si>
  <si>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</si>
  <si>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</si>
  <si>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</si>
  <si>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</si>
  <si>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</si>
  <si>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</si>
  <si>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</si>
  <si>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</si>
  <si>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</si>
  <si>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</si>
  <si>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</si>
  <si>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</si>
  <si>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</si>
  <si>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</si>
  <si>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</si>
  <si>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</si>
  <si>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</si>
  <si>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</si>
  <si>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</si>
  <si>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</si>
  <si>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</si>
  <si>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</si>
  <si>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</si>
  <si>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</si>
  <si>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</si>
  <si>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</si>
  <si>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</si>
  <si>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</si>
  <si>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</si>
  <si>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</si>
  <si>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</si>
  <si>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</si>
  <si>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</si>
  <si>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</si>
  <si>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</si>
  <si>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</si>
  <si>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</si>
  <si>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</si>
  <si>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</si>
  <si>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</si>
  <si>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</si>
  <si>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</si>
  <si>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</si>
  <si>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</si>
  <si>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</si>
  <si>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</si>
  <si>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</si>
  <si>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</si>
  <si>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</si>
  <si>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</si>
  <si>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</si>
  <si>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</si>
  <si>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</si>
  <si>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</si>
  <si>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</si>
  <si>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</si>
  <si>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</si>
  <si>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</si>
  <si>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</si>
  <si>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</si>
  <si>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</si>
  <si>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</si>
  <si>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</si>
  <si>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</si>
  <si>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</si>
  <si>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</si>
  <si>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</si>
  <si>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</si>
  <si>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</si>
  <si>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</si>
  <si>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</si>
  <si>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</si>
  <si>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</si>
  <si>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</si>
  <si>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</si>
  <si>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</si>
  <si>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</si>
  <si>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</si>
  <si>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</si>
  <si>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</si>
  <si>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</si>
  <si>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</si>
  <si>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</si>
  <si>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</si>
  <si>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</si>
  <si>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</si>
  <si>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</si>
  <si>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</si>
  <si>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</si>
  <si>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</si>
  <si>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</si>
  <si>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</si>
  <si>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</si>
  <si>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</si>
  <si>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</si>
  <si>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</si>
  <si>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</si>
  <si>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</si>
  <si>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</si>
  <si>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</si>
  <si>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</si>
  <si>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</si>
  <si>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</si>
  <si>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</si>
  <si>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</si>
  <si>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</si>
  <si>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</si>
  <si>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</si>
  <si>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</si>
  <si>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</si>
  <si>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</si>
  <si>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</si>
  <si>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</si>
  <si>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</si>
  <si>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</si>
  <si>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</si>
  <si>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</si>
  <si>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</si>
  <si>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</si>
  <si>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</si>
  <si>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</si>
  <si>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</si>
  <si>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</si>
  <si>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</si>
  <si>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</si>
  <si>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</si>
  <si>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</si>
  <si>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</si>
  <si>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</si>
  <si>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</si>
  <si>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</si>
  <si>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</si>
  <si>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</si>
  <si>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</si>
  <si>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</si>
  <si>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</si>
  <si>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</si>
  <si>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</si>
  <si>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</si>
  <si>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</si>
  <si>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</si>
  <si>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</si>
  <si>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</si>
  <si>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</si>
  <si>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</si>
  <si>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</si>
  <si>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</si>
  <si>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</si>
  <si>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</si>
  <si>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</si>
  <si>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</si>
  <si>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</si>
  <si>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</si>
  <si>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</si>
  <si>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</si>
  <si>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</si>
  <si>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</si>
  <si>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</si>
  <si>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</si>
  <si>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</si>
  <si>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</si>
  <si>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</si>
  <si>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</si>
  <si>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</si>
  <si>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</si>
  <si>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</si>
  <si>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</si>
  <si>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</si>
  <si>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</si>
  <si>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</si>
  <si>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</si>
  <si>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</si>
  <si>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</si>
  <si>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</si>
  <si>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</si>
  <si>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</si>
  <si>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</si>
  <si>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</si>
  <si>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</si>
  <si>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</si>
  <si>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</si>
  <si>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</si>
  <si>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</si>
  <si>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</si>
  <si>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</si>
  <si>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</si>
  <si>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</si>
  <si>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</si>
  <si>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</si>
  <si>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</si>
  <si>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</si>
  <si>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</si>
  <si>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</si>
  <si>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</si>
  <si>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</si>
  <si>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</si>
  <si>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</si>
  <si>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</si>
  <si>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</si>
  <si>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</si>
  <si>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</si>
  <si>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</si>
  <si>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</si>
  <si>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</si>
  <si>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</si>
  <si>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</si>
  <si>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</si>
  <si>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</si>
  <si>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</si>
  <si>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</si>
  <si>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</si>
  <si>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</si>
  <si>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</si>
  <si>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</si>
  <si>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</si>
  <si>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</si>
  <si>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</si>
  <si>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</si>
  <si>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</si>
  <si>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</si>
  <si>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</si>
  <si>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</si>
  <si>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</si>
  <si>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</si>
  <si>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</si>
  <si>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</si>
  <si>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</si>
  <si>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</si>
  <si>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</si>
  <si>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</si>
  <si>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</si>
  <si>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</si>
  <si>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</si>
  <si>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</si>
  <si>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</si>
  <si>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</si>
  <si>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</si>
  <si>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</si>
  <si>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</si>
  <si>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</si>
  <si>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</si>
  <si>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</si>
  <si>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</si>
  <si>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</si>
  <si>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</si>
  <si>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</si>
  <si>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</si>
  <si>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</si>
  <si>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</si>
  <si>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</si>
  <si>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</si>
  <si>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</si>
  <si>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</si>
  <si>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</si>
  <si>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</si>
  <si>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</si>
  <si>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</si>
  <si>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</si>
  <si>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</si>
  <si>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</si>
  <si>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</si>
  <si>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</si>
  <si>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</si>
  <si>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</si>
  <si>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</si>
  <si>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</si>
  <si>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</si>
  <si>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</si>
  <si>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</si>
  <si>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</si>
  <si>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</si>
  <si>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</si>
  <si>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</si>
  <si>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</si>
  <si>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</si>
  <si>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</si>
  <si>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</si>
  <si>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</si>
  <si>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</si>
  <si>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</si>
  <si>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</si>
  <si>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</si>
  <si>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</si>
  <si>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</si>
  <si>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</si>
  <si>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</si>
  <si>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</si>
  <si>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</si>
  <si>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</si>
  <si>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</si>
  <si>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</si>
  <si>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</si>
  <si>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</si>
  <si>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</si>
  <si>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</si>
  <si>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</si>
  <si>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</si>
  <si>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</si>
  <si>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</si>
  <si>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</si>
  <si>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</si>
  <si>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</si>
  <si>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</si>
  <si>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</si>
  <si>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</si>
  <si>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</si>
  <si>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</si>
  <si>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</si>
  <si>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</si>
  <si>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</si>
  <si>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</si>
  <si>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</si>
  <si>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</si>
  <si>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</si>
  <si>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</si>
  <si>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</si>
  <si>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</si>
  <si>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</si>
  <si>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</si>
  <si>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</si>
  <si>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</si>
  <si>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</si>
  <si>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</si>
  <si>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</si>
  <si>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</si>
  <si>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</si>
  <si>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</si>
  <si>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</si>
  <si>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</si>
  <si>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</si>
  <si>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</si>
  <si>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</si>
  <si>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</si>
  <si>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</si>
  <si>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</si>
  <si>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</si>
  <si>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</si>
  <si>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</si>
  <si>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</si>
  <si>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</si>
  <si>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</si>
  <si>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</si>
  <si>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</si>
  <si>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</si>
  <si>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</si>
  <si>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</si>
  <si>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</si>
  <si>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</si>
  <si>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</si>
  <si>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</si>
  <si>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</si>
  <si>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</si>
  <si>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</si>
  <si>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</si>
  <si>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</si>
  <si>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</si>
  <si>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</si>
  <si>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</si>
  <si>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</si>
  <si>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</si>
  <si>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</si>
  <si>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</si>
  <si>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</si>
  <si>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</si>
  <si>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</si>
  <si>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</si>
  <si>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</si>
  <si>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</si>
  <si>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</si>
  <si>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</si>
  <si>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</si>
  <si>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</si>
  <si>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</si>
  <si>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</si>
  <si>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</si>
  <si>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</si>
  <si>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</si>
  <si>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</si>
  <si>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</si>
  <si>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</si>
  <si>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</si>
  <si>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</si>
  <si>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</si>
  <si>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</si>
  <si>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</si>
  <si>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</si>
  <si>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</si>
  <si>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</si>
  <si>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</si>
  <si>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</si>
  <si>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</si>
  <si>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</si>
  <si>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</si>
  <si>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</si>
  <si>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</si>
  <si>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</si>
  <si>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</si>
  <si>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</si>
  <si>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</si>
  <si>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</si>
  <si>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</si>
  <si>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</si>
  <si>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</si>
  <si>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</si>
  <si>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</si>
  <si>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</si>
  <si>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</si>
  <si>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</si>
  <si>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</si>
  <si>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</si>
  <si>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</si>
  <si>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</si>
  <si>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</si>
  <si>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</si>
  <si>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</si>
  <si>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</si>
  <si>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</si>
  <si>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</si>
  <si>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</si>
  <si>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</si>
  <si>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</si>
  <si>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</si>
  <si>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</si>
  <si>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</si>
  <si>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</si>
  <si>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</si>
  <si>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</si>
  <si>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</si>
  <si>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</si>
  <si>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</si>
  <si>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</si>
  <si>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</si>
  <si>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</si>
  <si>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</si>
  <si>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</si>
  <si>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</si>
  <si>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</si>
  <si>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</si>
  <si>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</si>
  <si>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</si>
  <si>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</si>
  <si>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</si>
  <si>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</si>
  <si>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</si>
  <si>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</si>
  <si>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</si>
  <si>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</si>
  <si>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</si>
  <si>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</si>
  <si>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</si>
  <si>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</si>
  <si>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</si>
  <si>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</si>
  <si>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</si>
  <si>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</si>
  <si>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</si>
  <si>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</si>
  <si>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</si>
  <si>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</si>
  <si>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</si>
  <si>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</si>
  <si>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</si>
  <si>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</si>
  <si>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</si>
  <si>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</si>
  <si>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</si>
  <si>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</si>
  <si>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</si>
  <si>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</si>
  <si>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</si>
  <si>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</si>
  <si>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</si>
  <si>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</si>
  <si>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</si>
  <si>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</si>
  <si>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</si>
  <si>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</si>
  <si>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</si>
  <si>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</si>
  <si>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</si>
  <si>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</si>
  <si>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</si>
  <si>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</si>
  <si>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</si>
  <si>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</si>
  <si>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</si>
  <si>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</si>
  <si>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</si>
  <si>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</si>
  <si>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</si>
  <si>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</si>
  <si>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</si>
  <si>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</si>
  <si>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</si>
  <si>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</si>
  <si>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</si>
  <si>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</si>
  <si>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</si>
  <si>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</si>
  <si>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</si>
  <si>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</si>
  <si>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</si>
  <si>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</si>
  <si>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</si>
  <si>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</si>
  <si>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</si>
  <si>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</si>
  <si>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</si>
  <si>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</si>
  <si>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</si>
  <si>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</si>
  <si>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</si>
  <si>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</si>
  <si>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</si>
  <si>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</si>
  <si>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</si>
  <si>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</si>
  <si>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</si>
  <si>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</si>
  <si>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</si>
  <si>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</si>
  <si>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</si>
  <si>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</si>
  <si>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</si>
  <si>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</si>
  <si>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</si>
  <si>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</si>
  <si>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</si>
  <si>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</si>
  <si>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</si>
  <si>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</si>
  <si>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</si>
  <si>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</si>
  <si>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</si>
  <si>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</si>
  <si>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</si>
  <si>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</si>
  <si>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</si>
  <si>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</si>
  <si>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</si>
  <si>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</si>
  <si>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</si>
  <si>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</si>
  <si>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</si>
  <si>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</si>
  <si>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</si>
  <si>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</si>
  <si>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</si>
  <si>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</si>
  <si>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</si>
  <si>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</si>
  <si>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</si>
  <si>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</si>
  <si>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</si>
  <si>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</si>
  <si>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</si>
  <si>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</si>
  <si>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</si>
  <si>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</si>
  <si>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</si>
  <si>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</si>
  <si>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</si>
  <si>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</si>
  <si>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</si>
  <si>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</si>
  <si>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</si>
  <si>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</si>
  <si>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</si>
  <si>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</si>
  <si>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</si>
  <si>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</si>
  <si>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</si>
  <si>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</si>
  <si>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</si>
  <si>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</si>
  <si>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</si>
  <si>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</si>
  <si>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</si>
  <si>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</si>
  <si>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</si>
  <si>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</si>
  <si>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</si>
  <si>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</si>
  <si>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</si>
  <si>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</si>
  <si>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</si>
  <si>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</si>
  <si>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</si>
  <si>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</si>
  <si>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</si>
  <si>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</si>
  <si>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</si>
  <si>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</si>
  <si>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</si>
  <si>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</si>
  <si>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</si>
  <si>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</si>
  <si>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</si>
  <si>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</si>
  <si>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</si>
  <si>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</si>
  <si>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</si>
  <si>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</si>
  <si>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</si>
  <si>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</si>
  <si>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</si>
  <si>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</si>
  <si>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</si>
  <si>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</si>
  <si>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</si>
  <si>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</si>
  <si>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</si>
  <si>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</si>
  <si>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</si>
  <si>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</si>
  <si>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</si>
  <si>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</si>
  <si>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</si>
  <si>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</si>
  <si>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</si>
  <si>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</si>
  <si>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</si>
  <si>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</si>
  <si>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</si>
  <si>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</si>
  <si>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</si>
  <si>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</si>
  <si>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</si>
  <si>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</si>
  <si>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</si>
  <si>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</si>
  <si>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</si>
  <si>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</si>
  <si>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</si>
  <si>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</si>
  <si>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</si>
  <si>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</si>
  <si>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</si>
  <si>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</si>
  <si>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</si>
  <si>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</si>
  <si>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</si>
  <si>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</si>
  <si>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</si>
  <si>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</si>
  <si>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</si>
  <si>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</si>
  <si>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</si>
  <si>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</si>
  <si>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</si>
  <si>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</si>
  <si>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</si>
  <si>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</si>
  <si>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</si>
  <si>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</si>
  <si>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</si>
  <si>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</si>
  <si>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</si>
  <si>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</si>
  <si>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</si>
  <si>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</si>
  <si>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</si>
  <si>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</si>
  <si>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</si>
  <si>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</si>
  <si>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</si>
  <si>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</si>
  <si>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</si>
  <si>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</si>
  <si>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</si>
  <si>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</si>
  <si>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</si>
  <si>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</si>
  <si>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</si>
  <si>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</si>
  <si>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</si>
  <si>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</si>
  <si>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</si>
  <si>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</si>
  <si>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</si>
  <si>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</si>
  <si>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</si>
  <si>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</si>
  <si>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</si>
  <si>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</si>
  <si>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</si>
  <si>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</si>
  <si>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</si>
  <si>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</si>
  <si>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</si>
  <si>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</si>
  <si>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</si>
  <si>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</si>
  <si>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</si>
  <si>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</si>
  <si>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</si>
  <si>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</si>
  <si>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</si>
  <si>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</si>
  <si>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</si>
  <si>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</si>
  <si>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</si>
  <si>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</si>
  <si>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</si>
  <si>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</si>
  <si>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</si>
  <si>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</si>
  <si>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</si>
  <si>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</si>
  <si>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</si>
  <si>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</si>
  <si>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</si>
  <si>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</si>
  <si>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</si>
  <si>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</si>
  <si>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</si>
  <si>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</si>
  <si>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</si>
  <si>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</si>
  <si>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</si>
  <si>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</si>
  <si>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</si>
  <si>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</si>
  <si>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</si>
  <si>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</si>
  <si>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</si>
  <si>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</si>
  <si>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</si>
  <si>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</si>
  <si>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</si>
  <si>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</si>
  <si>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</si>
  <si>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</si>
  <si>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</si>
  <si>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</si>
  <si>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</si>
  <si>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</si>
  <si>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</si>
  <si>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</si>
  <si>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</si>
  <si>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</si>
  <si>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</si>
  <si>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</si>
  <si>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</si>
  <si>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</si>
  <si>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</si>
  <si>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</si>
  <si>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</si>
  <si>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</si>
  <si>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</si>
  <si>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</si>
  <si>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</si>
  <si>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</si>
  <si>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</si>
  <si>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</si>
  <si>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</si>
  <si>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</si>
  <si>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</si>
  <si>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</si>
  <si>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</si>
  <si>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</si>
  <si>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</si>
  <si>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</si>
  <si>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</si>
  <si>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</si>
  <si>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</si>
  <si>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</si>
  <si>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</si>
  <si>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</si>
  <si>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</si>
  <si>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</si>
  <si>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</si>
  <si>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</si>
  <si>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</si>
  <si>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</si>
  <si>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</si>
  <si>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</si>
  <si>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</si>
  <si>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</si>
  <si>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</si>
  <si>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</si>
  <si>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</si>
  <si>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</si>
  <si>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</si>
  <si>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</si>
  <si>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</si>
  <si>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</si>
  <si>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</si>
  <si>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</si>
  <si>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</si>
  <si>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</si>
  <si>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</si>
  <si>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</si>
  <si>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</si>
  <si>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</si>
  <si>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</si>
  <si>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</si>
  <si>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</si>
  <si>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</si>
  <si>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</si>
  <si>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</si>
  <si>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</si>
  <si>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</si>
  <si>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</si>
  <si>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</si>
  <si>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</si>
  <si>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</si>
  <si>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</si>
  <si>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</si>
  <si>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</si>
  <si>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</si>
  <si>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</si>
  <si>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</si>
  <si>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</si>
  <si>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</si>
  <si>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</si>
  <si>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</si>
  <si>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</si>
  <si>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</si>
  <si>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</si>
  <si>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</si>
  <si>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</si>
  <si>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</si>
  <si>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</si>
  <si>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</si>
  <si>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</si>
  <si>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</si>
  <si>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</si>
  <si>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</si>
  <si>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</si>
  <si>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</si>
  <si>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</si>
  <si>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</si>
  <si>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</si>
  <si>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</si>
  <si>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</si>
  <si>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</si>
  <si>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</si>
  <si>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</si>
  <si>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</si>
  <si>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</si>
  <si>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</si>
  <si>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</si>
  <si>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</si>
  <si>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</si>
  <si>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</si>
  <si>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</si>
  <si>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</si>
  <si>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</si>
  <si>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</si>
  <si>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</si>
  <si>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</si>
  <si>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</si>
  <si>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</si>
  <si>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</si>
  <si>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</si>
  <si>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</si>
  <si>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</si>
  <si>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</si>
  <si>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</si>
  <si>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</si>
  <si>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</si>
  <si>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</si>
  <si>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</si>
  <si>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</si>
  <si>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</si>
  <si>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</si>
  <si>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</si>
  <si>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</si>
  <si>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</si>
  <si>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</si>
  <si>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</si>
  <si>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</si>
  <si>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</si>
  <si>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</si>
  <si>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</si>
  <si>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</si>
  <si>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</si>
  <si>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</si>
  <si>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</si>
  <si>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</si>
  <si>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</si>
  <si>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</si>
  <si>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</si>
  <si>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</si>
  <si>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</si>
  <si>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</si>
  <si>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</si>
  <si>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</si>
  <si>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</si>
  <si>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</si>
  <si>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</si>
  <si>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</si>
  <si>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</si>
  <si>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</si>
  <si>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</si>
  <si>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</si>
  <si>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</si>
  <si>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</si>
  <si>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</si>
  <si>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</si>
  <si>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</si>
  <si>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</si>
  <si>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</si>
  <si>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</si>
  <si>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</si>
  <si>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</si>
  <si>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</si>
  <si>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</si>
  <si>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</si>
  <si>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</si>
  <si>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</si>
  <si>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</si>
  <si>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</si>
  <si>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</si>
  <si>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</si>
  <si>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</si>
  <si>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</si>
  <si>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</si>
  <si>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</si>
  <si>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</si>
  <si>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</si>
  <si>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</si>
  <si>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</si>
  <si>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</si>
  <si>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</si>
  <si>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</si>
  <si>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</si>
  <si>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</si>
  <si>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</si>
  <si>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</si>
  <si>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</si>
  <si>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</si>
  <si>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</si>
  <si>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</si>
  <si>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</si>
  <si>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</si>
  <si>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</si>
  <si>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</si>
  <si>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</si>
  <si>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</si>
  <si>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</si>
  <si>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</si>
  <si>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</si>
  <si>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</si>
  <si>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</si>
  <si>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</si>
  <si>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</si>
  <si>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</si>
  <si>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</si>
  <si>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</si>
  <si>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</si>
  <si>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</si>
  <si>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</si>
  <si>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</si>
  <si>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</si>
  <si>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</si>
  <si>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</si>
  <si>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</si>
  <si>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</si>
  <si>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</si>
  <si>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</si>
  <si>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</si>
  <si>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</si>
  <si>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</si>
  <si>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</si>
  <si>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</si>
  <si>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</si>
  <si>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</si>
  <si>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</si>
  <si>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</si>
  <si>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</si>
  <si>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</si>
  <si>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</si>
  <si>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</si>
  <si>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</si>
  <si>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</si>
  <si>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</si>
  <si>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</si>
  <si>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</si>
  <si>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</si>
  <si>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</si>
  <si>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</si>
  <si>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</si>
  <si>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</si>
  <si>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</si>
  <si>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</si>
  <si>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</si>
  <si>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</si>
  <si>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</si>
  <si>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</si>
  <si>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</si>
  <si>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</si>
  <si>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</si>
  <si>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</si>
  <si>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</si>
  <si>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</si>
  <si>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</si>
  <si>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</si>
  <si>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</si>
  <si>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</si>
  <si>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</si>
  <si>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</si>
  <si>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</si>
  <si>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</si>
  <si>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</si>
  <si>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</si>
  <si>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</si>
  <si>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</si>
  <si>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</si>
  <si>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</si>
  <si>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</si>
  <si>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</si>
  <si>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</si>
  <si>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</si>
  <si>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</si>
  <si>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</si>
  <si>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</si>
  <si>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</si>
  <si>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</si>
  <si>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</si>
  <si>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</si>
  <si>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</si>
  <si>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</si>
  <si>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</si>
  <si>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</si>
  <si>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</si>
  <si>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</si>
  <si>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</si>
  <si>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</si>
  <si>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</si>
  <si>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</si>
  <si>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</si>
  <si>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</si>
  <si>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</si>
  <si>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</si>
  <si>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</si>
  <si>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</si>
  <si>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</si>
  <si>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</si>
  <si>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</si>
  <si>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</si>
  <si>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</si>
  <si>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</si>
  <si>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</si>
  <si>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</si>
  <si>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</si>
  <si>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</si>
  <si>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</si>
  <si>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</si>
  <si>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</si>
  <si>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</si>
  <si>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</si>
  <si>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</si>
  <si>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</si>
  <si>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</si>
  <si>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</si>
  <si>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</si>
  <si>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</si>
  <si>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</si>
  <si>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</si>
  <si>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</si>
  <si>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</si>
  <si>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</si>
  <si>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</si>
  <si>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</si>
  <si>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</si>
  <si>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</si>
  <si>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</si>
  <si>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</si>
  <si>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</si>
  <si>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</si>
  <si>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</si>
  <si>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</si>
  <si>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</si>
  <si>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</si>
  <si>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</si>
  <si>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</si>
  <si>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</si>
  <si>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</si>
  <si>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</si>
  <si>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</si>
  <si>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</si>
  <si>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</si>
  <si>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</si>
  <si>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</si>
  <si>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</si>
  <si>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</si>
  <si>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</si>
  <si>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</si>
  <si>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</si>
  <si>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</si>
  <si>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</si>
  <si>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</si>
  <si>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</si>
  <si>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</si>
  <si>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</si>
  <si>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</si>
  <si>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</si>
  <si>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</si>
  <si>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</si>
  <si>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</si>
  <si>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</si>
  <si>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</si>
  <si>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</si>
  <si>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</si>
  <si>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</si>
  <si>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</si>
  <si>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</si>
  <si>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</si>
  <si>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</si>
  <si>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</si>
  <si>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</si>
  <si>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</si>
  <si>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</si>
  <si>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</si>
  <si>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</si>
  <si>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</si>
  <si>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</si>
  <si>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</si>
  <si>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</si>
  <si>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</si>
  <si>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</si>
  <si>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</si>
  <si>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</si>
  <si>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</si>
  <si>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</si>
  <si>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</si>
  <si>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</si>
  <si>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</si>
  <si>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</si>
  <si>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</si>
  <si>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</si>
  <si>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</si>
  <si>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</si>
  <si>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</si>
  <si>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</si>
  <si>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</si>
  <si>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</si>
  <si>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</si>
  <si>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</si>
  <si>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</si>
  <si>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</si>
  <si>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</si>
  <si>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</si>
  <si>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</si>
  <si>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</si>
  <si>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</si>
  <si>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</si>
  <si>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</si>
  <si>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</si>
  <si>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</si>
  <si>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</si>
  <si>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</si>
  <si>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</si>
  <si>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</si>
  <si>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</si>
  <si>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</si>
  <si>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</si>
  <si>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</si>
  <si>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</si>
  <si>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</si>
  <si>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</si>
  <si>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</si>
  <si>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</si>
  <si>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</si>
  <si>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</si>
  <si>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</si>
  <si>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</si>
  <si>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</si>
  <si>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</si>
  <si>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</si>
  <si>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</si>
  <si>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</si>
  <si>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</si>
  <si>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</si>
  <si>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</si>
  <si>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</si>
  <si>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</si>
  <si>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</si>
  <si>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</si>
  <si>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</si>
  <si>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</si>
  <si>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</si>
  <si>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</si>
  <si>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</si>
  <si>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</si>
  <si>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</si>
  <si>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</si>
  <si>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</si>
  <si>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</si>
  <si>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</si>
  <si>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</si>
  <si>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</si>
  <si>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</si>
  <si>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</si>
  <si>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</si>
  <si>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</si>
  <si>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</si>
  <si>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</si>
  <si>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</si>
  <si>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</si>
  <si>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</si>
  <si>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</si>
  <si>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</si>
  <si>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</si>
  <si>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</si>
  <si>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</si>
  <si>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</si>
  <si>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</si>
  <si>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</si>
  <si>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</si>
  <si>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</si>
  <si>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</si>
  <si>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</si>
  <si>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</si>
  <si>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</si>
  <si>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</si>
  <si>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</si>
  <si>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</si>
  <si>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</si>
  <si>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</si>
  <si>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</si>
  <si>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</si>
  <si>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</si>
  <si>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</si>
  <si>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</si>
  <si>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</si>
  <si>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</si>
  <si>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</si>
  <si>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</si>
  <si>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</si>
  <si>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</si>
  <si>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</si>
  <si>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</si>
  <si>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</si>
  <si>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</si>
  <si>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</si>
  <si>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</si>
  <si>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</si>
  <si>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</si>
  <si>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</si>
  <si>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</si>
  <si>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</si>
  <si>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</si>
  <si>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</si>
  <si>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</si>
  <si>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</si>
  <si>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</si>
  <si>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</si>
  <si>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</si>
  <si>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</si>
  <si>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</si>
  <si>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</si>
  <si>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</si>
  <si>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</si>
  <si>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</si>
  <si>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</si>
  <si>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</si>
  <si>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</si>
  <si>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</si>
  <si>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</si>
  <si>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</si>
  <si>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</si>
  <si>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</si>
  <si>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</si>
  <si>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</si>
  <si>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</si>
  <si>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</si>
  <si>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</si>
  <si>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</si>
  <si>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</si>
  <si>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</si>
  <si>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</si>
  <si>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</si>
  <si>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</si>
  <si>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</si>
  <si>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</si>
  <si>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</si>
  <si>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</si>
  <si>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</si>
  <si>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</si>
  <si>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</si>
  <si>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</si>
  <si>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</si>
  <si>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</si>
  <si>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</si>
  <si>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</si>
  <si>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</si>
  <si>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</si>
  <si>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</si>
  <si>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</si>
  <si>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</si>
  <si>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</si>
  <si>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</si>
  <si>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</si>
  <si>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</si>
  <si>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</si>
  <si>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</si>
  <si>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</si>
  <si>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</si>
  <si>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</si>
  <si>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</si>
  <si>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</si>
  <si>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</si>
  <si>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</si>
  <si>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</si>
  <si>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</si>
  <si>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</si>
  <si>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</si>
  <si>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</si>
  <si>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</si>
  <si>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</si>
  <si>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</si>
  <si>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</si>
  <si>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</si>
  <si>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</si>
  <si>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</si>
  <si>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</si>
  <si>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</si>
  <si>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</si>
  <si>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</si>
  <si>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</si>
  <si>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</si>
  <si>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</si>
  <si>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</si>
  <si>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</si>
  <si>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</si>
  <si>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</si>
  <si>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</si>
  <si>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</si>
  <si>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</si>
  <si>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</si>
  <si>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</si>
  <si>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</si>
  <si>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</si>
  <si>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</si>
  <si>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</si>
  <si>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</si>
  <si>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</si>
  <si>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</si>
  <si>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</si>
  <si>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</si>
  <si>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</si>
  <si>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</si>
  <si>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</si>
  <si>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</si>
  <si>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</si>
  <si>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</si>
  <si>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</si>
  <si>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</si>
  <si>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</si>
  <si>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</si>
  <si>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</si>
  <si>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</si>
  <si>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</si>
  <si>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</si>
  <si>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</si>
  <si>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</si>
  <si>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</si>
  <si>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</si>
  <si>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</si>
  <si>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</si>
  <si>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</si>
  <si>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</si>
  <si>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</si>
  <si>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</si>
  <si>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</si>
  <si>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</si>
  <si>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</si>
  <si>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</si>
  <si>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</si>
  <si>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</si>
  <si>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</si>
  <si>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</si>
  <si>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</si>
  <si>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</si>
  <si>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</si>
  <si>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</si>
  <si>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</si>
  <si>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</si>
  <si>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</si>
  <si>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</si>
  <si>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</si>
  <si>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</si>
  <si>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</si>
  <si>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</si>
  <si>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</si>
  <si>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</si>
  <si>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</si>
  <si>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</si>
  <si>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</si>
  <si>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</si>
  <si>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</si>
  <si>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</si>
  <si>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</si>
  <si>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</si>
  <si>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</si>
  <si>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</si>
  <si>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</si>
  <si>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</si>
  <si>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</si>
  <si>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</si>
  <si>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</si>
  <si>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</si>
  <si>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</si>
  <si>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</si>
  <si>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</si>
  <si>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</si>
  <si>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</si>
  <si>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</si>
  <si>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</si>
  <si>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</si>
  <si>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</si>
  <si>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</si>
  <si>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</si>
  <si>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</si>
  <si>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</si>
  <si>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</si>
  <si>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</si>
  <si>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</si>
  <si>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</si>
  <si>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</si>
  <si>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</si>
  <si>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</si>
  <si>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</si>
  <si>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</si>
  <si>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</si>
  <si>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</si>
  <si>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</si>
  <si>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</si>
  <si>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</si>
  <si>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</si>
  <si>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</si>
  <si>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</si>
  <si>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</si>
  <si>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</si>
  <si>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</si>
  <si>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</si>
  <si>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</si>
  <si>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</si>
  <si>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</si>
  <si>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</si>
  <si>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</si>
  <si>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</si>
  <si>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</si>
  <si>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</si>
  <si>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</si>
  <si>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</si>
  <si>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</si>
  <si>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</si>
  <si>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</si>
  <si>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</si>
  <si>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</si>
  <si>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</si>
  <si>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</si>
  <si>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</si>
  <si>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</si>
  <si>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</si>
  <si>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</si>
  <si>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</si>
  <si>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</si>
  <si>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</si>
  <si>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</si>
  <si>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</si>
  <si>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</si>
  <si>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</si>
  <si>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</si>
  <si>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</si>
  <si>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</si>
  <si>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</si>
  <si>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</si>
  <si>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</si>
  <si>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</si>
  <si>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</si>
  <si>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</si>
  <si>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</si>
  <si>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</si>
  <si>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</si>
  <si>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</si>
  <si>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</si>
  <si>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</si>
  <si>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</si>
  <si>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</si>
  <si>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</si>
  <si>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</si>
  <si>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</si>
  <si>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</si>
  <si>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</si>
  <si>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</si>
  <si>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</si>
  <si>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</si>
  <si>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</si>
  <si>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</si>
  <si>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</si>
  <si>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</si>
  <si>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</si>
  <si>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</si>
  <si>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</si>
  <si>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</si>
  <si>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</si>
  <si>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</si>
  <si>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</si>
  <si>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</si>
  <si>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</si>
  <si>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</si>
  <si>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</si>
  <si>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</si>
  <si>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</si>
  <si>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</si>
  <si>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</si>
  <si>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</si>
  <si>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</si>
  <si>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</si>
  <si>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</si>
  <si>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</si>
  <si>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</si>
  <si>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</si>
  <si>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</si>
  <si>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</si>
  <si>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</si>
  <si>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</si>
  <si>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</si>
  <si>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</si>
  <si>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</si>
  <si>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</si>
  <si>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</si>
  <si>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</si>
  <si>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</si>
  <si>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</si>
  <si>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</si>
  <si>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</si>
  <si>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</si>
  <si>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</si>
  <si>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</si>
  <si>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</si>
  <si>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</si>
  <si>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</si>
  <si>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</si>
  <si>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</si>
  <si>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</si>
  <si>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</si>
  <si>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</si>
  <si>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</si>
  <si>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</si>
  <si>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</si>
  <si>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</si>
  <si>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</si>
  <si>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</si>
  <si>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</si>
  <si>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</si>
  <si>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</si>
  <si>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</si>
  <si>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</si>
  <si>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</si>
  <si>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</si>
  <si>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</si>
  <si>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</si>
  <si>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</si>
  <si>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</si>
  <si>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</si>
  <si>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</si>
  <si>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</si>
  <si>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</si>
  <si>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</si>
  <si>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</si>
  <si>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</si>
  <si>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</si>
  <si>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</si>
  <si>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</si>
  <si>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</si>
  <si>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</si>
  <si>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</si>
  <si>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</si>
  <si>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</si>
  <si>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</si>
  <si>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</si>
  <si>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</si>
  <si>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</si>
  <si>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</si>
  <si>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</si>
  <si>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</si>
  <si>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</si>
  <si>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</si>
  <si>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</si>
  <si>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</si>
  <si>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</si>
  <si>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</si>
  <si>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</si>
  <si>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</si>
  <si>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</si>
  <si>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</si>
  <si>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</si>
  <si>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</si>
  <si>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</si>
  <si>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</si>
  <si>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</si>
  <si>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</si>
  <si>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</si>
  <si>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</si>
  <si>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</si>
  <si>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</si>
  <si>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</si>
  <si>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</si>
  <si>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</si>
  <si>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</si>
  <si>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</si>
  <si>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</si>
  <si>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</si>
  <si>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</si>
  <si>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</si>
  <si>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</si>
  <si>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</si>
  <si>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</si>
  <si>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</si>
  <si>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</si>
  <si>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</si>
  <si>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</si>
  <si>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</si>
  <si>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</si>
  <si>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</si>
  <si>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</si>
  <si>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</si>
  <si>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</si>
  <si>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</si>
  <si>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</si>
  <si>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</si>
  <si>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</si>
  <si>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</si>
  <si>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</si>
  <si>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</si>
  <si>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</si>
  <si>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</si>
  <si>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</si>
  <si>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</si>
  <si>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</si>
  <si>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</si>
  <si>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</si>
  <si>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</si>
  <si>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</si>
  <si>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</si>
  <si>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</si>
  <si>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</si>
  <si>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</si>
  <si>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</si>
  <si>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</si>
  <si>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</si>
  <si>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</si>
  <si>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</si>
  <si>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</si>
  <si>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</si>
  <si>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</si>
  <si>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</si>
  <si>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</si>
  <si>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</si>
  <si>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</si>
  <si>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</si>
  <si>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</si>
  <si>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</si>
  <si>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</si>
  <si>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</si>
  <si>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</si>
  <si>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</si>
  <si>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</si>
  <si>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</si>
  <si>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</si>
  <si>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</si>
  <si>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</si>
  <si>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</si>
  <si>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</si>
  <si>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</si>
  <si>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</si>
  <si>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</si>
  <si>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</si>
  <si>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</si>
  <si>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</si>
  <si>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</si>
  <si>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</si>
  <si>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</si>
  <si>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</si>
  <si>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</si>
  <si>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</si>
  <si>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</si>
  <si>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</si>
  <si>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</si>
  <si>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</si>
  <si>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</si>
  <si>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</si>
  <si>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</si>
  <si>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</si>
  <si>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</si>
  <si>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</si>
  <si>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</si>
  <si>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</si>
  <si>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</si>
  <si>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</si>
  <si>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</si>
  <si>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</si>
  <si>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</si>
  <si>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</si>
  <si>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</si>
  <si>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</si>
  <si>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</si>
  <si>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</si>
  <si>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</si>
  <si>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</si>
  <si>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</si>
  <si>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</si>
  <si>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</si>
  <si>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</si>
  <si>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</si>
  <si>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</si>
  <si>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</si>
  <si>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</si>
  <si>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</si>
  <si>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</si>
  <si>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</si>
  <si>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</si>
  <si>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</si>
  <si>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</si>
  <si>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</si>
  <si>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</si>
  <si>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</si>
  <si>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</si>
  <si>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</si>
  <si>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</si>
  <si>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</si>
  <si>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</si>
  <si>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</si>
  <si>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</si>
  <si>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</si>
  <si>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</si>
  <si>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</si>
  <si>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</si>
  <si>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</si>
  <si>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</si>
  <si>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</si>
  <si>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</si>
  <si>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</si>
  <si>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</si>
  <si>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</si>
  <si>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</si>
  <si>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</si>
  <si>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</si>
  <si>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</si>
  <si>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</si>
  <si>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</si>
  <si>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</si>
  <si>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</si>
  <si>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</si>
  <si>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</si>
  <si>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</si>
  <si>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</si>
  <si>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</si>
  <si>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</si>
  <si>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</si>
  <si>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</si>
  <si>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</si>
  <si>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</si>
  <si>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</si>
  <si>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</si>
  <si>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</si>
  <si>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</si>
  <si>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</si>
  <si>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</si>
  <si>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</si>
  <si>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</si>
  <si>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</si>
  <si>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</si>
  <si>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</si>
  <si>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</si>
  <si>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</si>
  <si>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</si>
  <si>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</si>
  <si>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</si>
  <si>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</si>
  <si>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</si>
  <si>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</si>
  <si>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</si>
  <si>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</si>
  <si>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</si>
  <si>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</si>
  <si>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</si>
  <si>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</si>
  <si>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</si>
  <si>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</si>
  <si>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</si>
  <si>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</si>
  <si>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</si>
  <si>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</si>
  <si>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</si>
  <si>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</si>
  <si>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</si>
  <si>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</si>
  <si>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</si>
  <si>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</si>
  <si>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</si>
  <si>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</si>
  <si>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</si>
  <si>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</si>
  <si>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</si>
  <si>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</si>
  <si>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</si>
  <si>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</si>
  <si>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</si>
  <si>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</si>
  <si>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</si>
  <si>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</si>
  <si>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</si>
  <si>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</si>
  <si>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</si>
  <si>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</si>
  <si>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</si>
  <si>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</si>
  <si>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</si>
  <si>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</si>
  <si>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</si>
  <si>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</si>
  <si>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</si>
  <si>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</si>
  <si>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</si>
  <si>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</si>
  <si>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</si>
  <si>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</si>
  <si>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</si>
  <si>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</si>
  <si>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</si>
  <si>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</si>
  <si>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</si>
  <si>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</si>
  <si>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</si>
  <si>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</si>
  <si>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</si>
  <si>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</si>
  <si>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</si>
  <si>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</si>
  <si>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</si>
  <si>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</si>
  <si>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</si>
  <si>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</si>
  <si>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</si>
  <si>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</si>
  <si>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</si>
  <si>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</si>
  <si>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</si>
  <si>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</si>
  <si>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</si>
  <si>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</si>
  <si>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</si>
  <si>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</si>
  <si>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</si>
  <si>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</si>
  <si>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</si>
  <si>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</si>
  <si>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</si>
  <si>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</si>
  <si>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</si>
  <si>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</si>
  <si>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</si>
  <si>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</si>
  <si>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</si>
  <si>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</si>
  <si>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</si>
  <si>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</si>
  <si>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</si>
  <si>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</si>
  <si>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</si>
  <si>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</si>
  <si>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</si>
  <si>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</si>
  <si>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</si>
  <si>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</si>
  <si>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</si>
  <si>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</si>
  <si>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</si>
  <si>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</si>
  <si>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</si>
  <si>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</si>
  <si>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</si>
  <si>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</si>
  <si>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</si>
  <si>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</si>
  <si>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</si>
  <si>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</si>
  <si>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</si>
  <si>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</si>
  <si>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</si>
  <si>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</si>
  <si>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</si>
  <si>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</si>
  <si>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</si>
  <si>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</si>
  <si>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</si>
  <si>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</si>
  <si>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</si>
  <si>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</si>
  <si>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</si>
  <si>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</si>
  <si>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</si>
  <si>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</si>
  <si>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</si>
  <si>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</si>
  <si>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</si>
  <si>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</si>
  <si>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</si>
  <si>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</si>
  <si>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</si>
  <si>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</si>
  <si>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</si>
  <si>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</si>
  <si>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</si>
  <si>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</si>
  <si>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</si>
  <si>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</si>
  <si>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</si>
  <si>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</si>
  <si>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</si>
  <si>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</si>
  <si>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</si>
  <si>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</si>
  <si>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</si>
  <si>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</si>
  <si>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</si>
  <si>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</si>
  <si>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</si>
  <si>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</si>
  <si>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</si>
  <si>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</si>
  <si>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</si>
  <si>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</si>
  <si>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</si>
  <si>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</si>
  <si>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</si>
  <si>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</si>
  <si>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</si>
  <si>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</si>
  <si>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</si>
  <si>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</si>
  <si>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</si>
  <si>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</si>
  <si>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</si>
  <si>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</si>
  <si>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</si>
  <si>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</si>
  <si>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</si>
  <si>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</si>
  <si>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</si>
  <si>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</si>
  <si>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</si>
  <si>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</si>
  <si>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</si>
  <si>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</si>
  <si>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</si>
  <si>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</si>
  <si>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</si>
  <si>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</si>
  <si>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</si>
  <si>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</si>
  <si>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</si>
  <si>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</si>
  <si>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</si>
  <si>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</si>
  <si>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</si>
  <si>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</si>
  <si>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</si>
  <si>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</si>
  <si>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</si>
  <si>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</si>
  <si>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</si>
  <si>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</si>
  <si>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</si>
  <si>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</si>
  <si>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</si>
  <si>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</si>
  <si>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</si>
  <si>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</si>
  <si>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</si>
  <si>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</si>
  <si>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</si>
  <si>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</si>
  <si>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</si>
  <si>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</si>
  <si>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</si>
  <si>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</si>
  <si>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</si>
  <si>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</si>
  <si>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</si>
  <si>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</si>
  <si>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</si>
  <si>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</si>
  <si>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</si>
  <si>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</si>
  <si>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</si>
  <si>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</si>
  <si>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</si>
  <si>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</si>
  <si>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</si>
  <si>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</si>
  <si>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</si>
  <si>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</si>
  <si>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</si>
  <si>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</si>
  <si>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</si>
  <si>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</si>
  <si>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</si>
  <si>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</si>
  <si>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</si>
  <si>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</si>
  <si>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</si>
  <si>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</si>
  <si>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</si>
  <si>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</si>
  <si>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</si>
  <si>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</si>
  <si>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</si>
  <si>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</si>
  <si>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</si>
  <si>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</si>
  <si>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</si>
  <si>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</si>
  <si>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</si>
  <si>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</si>
  <si>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</si>
  <si>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</si>
  <si>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</si>
  <si>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</si>
  <si>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</si>
  <si>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</si>
  <si>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</si>
  <si>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</si>
  <si>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</si>
  <si>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</si>
  <si>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</si>
  <si>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</si>
  <si>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</si>
  <si>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</si>
  <si>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</si>
  <si>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</si>
  <si>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</si>
  <si>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</si>
  <si>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</si>
  <si>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</si>
  <si>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</si>
  <si>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</si>
  <si>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</si>
  <si>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</si>
  <si>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</si>
  <si>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</si>
  <si>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</si>
  <si>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</si>
  <si>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</si>
  <si>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</si>
  <si>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</si>
  <si>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</si>
  <si>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</si>
  <si>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</si>
  <si>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</si>
  <si>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</si>
  <si>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</si>
  <si>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</si>
  <si>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</si>
  <si>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</si>
  <si>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</si>
  <si>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</si>
  <si>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</si>
  <si>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</si>
  <si>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</si>
  <si>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</si>
  <si>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</si>
  <si>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</si>
  <si>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</si>
  <si>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</si>
  <si>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</si>
  <si>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</si>
  <si>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</si>
  <si>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</si>
  <si>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</si>
  <si>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</si>
  <si>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</si>
  <si>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</si>
  <si>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</si>
  <si>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</si>
  <si>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</si>
  <si>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</si>
  <si>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</si>
  <si>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</si>
  <si>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</si>
  <si>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</si>
  <si>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</si>
  <si>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</si>
  <si>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</si>
  <si>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</si>
  <si>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</si>
  <si>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</si>
  <si>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</si>
  <si>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</si>
  <si>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</si>
  <si>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</si>
  <si>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</si>
  <si>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</si>
  <si>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</si>
  <si>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</si>
  <si>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</si>
  <si>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</si>
  <si>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</si>
  <si>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</si>
  <si>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</si>
  <si>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</si>
  <si>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</si>
  <si>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</si>
  <si>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</si>
  <si>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</si>
  <si>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</si>
  <si>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</si>
  <si>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</si>
  <si>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</si>
  <si>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</si>
  <si>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</si>
  <si>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</si>
  <si>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</si>
  <si>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</si>
  <si>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</si>
  <si>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</si>
  <si>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</si>
  <si>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</si>
  <si>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</si>
  <si>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</si>
  <si>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</si>
  <si>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</si>
  <si>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</si>
  <si>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</si>
  <si>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</si>
  <si>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</si>
  <si>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</si>
  <si>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</si>
  <si>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</si>
  <si>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</si>
  <si>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</si>
  <si>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</si>
  <si>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</si>
  <si>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</si>
  <si>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</si>
  <si>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</si>
  <si>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</si>
  <si>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</si>
  <si>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</si>
  <si>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</si>
  <si>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</si>
  <si>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</si>
  <si>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</si>
  <si>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</si>
  <si>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</si>
  <si>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</si>
  <si>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</si>
  <si>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</si>
  <si>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</si>
  <si>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</si>
  <si>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</si>
  <si>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</si>
  <si>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</si>
  <si>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</si>
  <si>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</si>
  <si>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</si>
  <si>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</si>
  <si>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</si>
  <si>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</si>
  <si>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</si>
  <si>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</si>
  <si>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</si>
  <si>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</si>
  <si>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</si>
  <si>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</si>
  <si>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</si>
  <si>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</si>
  <si>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</si>
  <si>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</si>
  <si>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</si>
  <si>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</si>
  <si>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</si>
  <si>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</si>
  <si>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</si>
  <si>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</si>
  <si>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</si>
  <si>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</si>
  <si>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</si>
  <si>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</si>
  <si>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</si>
  <si>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</si>
  <si>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</si>
  <si>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</si>
  <si>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</si>
  <si>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</si>
  <si>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</si>
  <si>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</si>
  <si>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</si>
  <si>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</si>
  <si>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</si>
  <si>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</si>
  <si>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</si>
  <si>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</si>
  <si>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</si>
  <si>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</si>
  <si>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</si>
  <si>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</si>
  <si>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</si>
  <si>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</si>
  <si>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</si>
  <si>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</si>
  <si>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</si>
  <si>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</si>
  <si>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</si>
  <si>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</si>
  <si>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</si>
  <si>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</si>
  <si>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</si>
  <si>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</si>
  <si>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</si>
  <si>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</si>
  <si>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</si>
  <si>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</si>
  <si>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</si>
  <si>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</si>
  <si>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</si>
  <si>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</si>
  <si>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</si>
  <si>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</si>
  <si>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</si>
  <si>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</si>
  <si>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</si>
  <si>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</si>
  <si>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</si>
  <si>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</si>
  <si>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</si>
  <si>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</si>
  <si>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</si>
  <si>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</si>
  <si>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</si>
  <si>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</si>
  <si>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</si>
  <si>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</si>
  <si>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</si>
  <si>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</si>
  <si>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</si>
  <si>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</si>
  <si>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</si>
  <si>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</si>
  <si>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</si>
  <si>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</si>
  <si>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</si>
  <si>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</si>
  <si>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</si>
  <si>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</si>
  <si>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</si>
  <si>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</si>
  <si>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</si>
  <si>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</si>
  <si>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</si>
  <si>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</si>
  <si>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</si>
  <si>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</si>
  <si>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</si>
  <si>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</si>
  <si>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</si>
  <si>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</si>
  <si>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</si>
  <si>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</si>
  <si>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</si>
  <si>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</si>
  <si>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</si>
  <si>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</si>
  <si>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</si>
  <si>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</si>
  <si>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</si>
  <si>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</si>
  <si>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</si>
  <si>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</si>
  <si>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</si>
  <si>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</si>
  <si>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</si>
  <si>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</si>
  <si>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</si>
  <si>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</si>
  <si>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</si>
  <si>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</si>
  <si>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</si>
  <si>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</si>
  <si>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</si>
  <si>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</si>
  <si>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</si>
  <si>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</si>
  <si>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</si>
  <si>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</si>
  <si>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</si>
  <si>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</si>
  <si>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</si>
  <si>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</si>
  <si>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</si>
  <si>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</si>
  <si>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</si>
  <si>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</si>
  <si>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</si>
  <si>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</si>
  <si>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</si>
  <si>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</si>
  <si>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</si>
  <si>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</si>
  <si>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</si>
  <si>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</si>
  <si>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</si>
  <si>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</si>
  <si>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</si>
  <si>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</si>
  <si>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</si>
  <si>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</si>
  <si>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</si>
  <si>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</si>
  <si>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</si>
  <si>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</si>
  <si>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</si>
  <si>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</si>
  <si>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</si>
  <si>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</si>
  <si>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</si>
  <si>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</si>
  <si>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</si>
  <si>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</si>
  <si>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</si>
  <si>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</si>
  <si>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</si>
  <si>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</si>
  <si>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</si>
  <si>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</si>
  <si>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</si>
  <si>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</si>
  <si>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</si>
  <si>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</si>
  <si>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</si>
  <si>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</si>
  <si>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</si>
  <si>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</si>
  <si>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</si>
  <si>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</si>
  <si>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</si>
  <si>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</si>
  <si>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</si>
  <si>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</si>
  <si>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</si>
  <si>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</si>
  <si>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</si>
  <si>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</si>
  <si>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</si>
  <si>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</si>
  <si>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</si>
  <si>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</si>
  <si>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</si>
  <si>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</si>
  <si>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</si>
  <si>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</si>
  <si>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</si>
  <si>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</si>
  <si>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</si>
  <si>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</si>
  <si>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</si>
  <si>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</si>
  <si>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</si>
  <si>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</si>
  <si>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</si>
  <si>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</si>
  <si>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</si>
  <si>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</si>
  <si>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</si>
  <si>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</si>
  <si>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</si>
  <si>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</si>
  <si>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</si>
  <si>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</si>
  <si>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</si>
  <si>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</si>
  <si>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</si>
  <si>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</si>
  <si>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</si>
  <si>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</si>
  <si>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</si>
  <si>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</si>
  <si>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</si>
  <si>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</si>
  <si>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</si>
  <si>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</si>
  <si>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</si>
  <si>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</si>
  <si>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</si>
  <si>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</si>
  <si>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</si>
  <si>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</si>
  <si>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</si>
  <si>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</si>
  <si>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</si>
  <si>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</si>
  <si>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</si>
  <si>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</si>
  <si>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</si>
  <si>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</si>
  <si>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</si>
  <si>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</si>
  <si>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</si>
  <si>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</si>
  <si>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</si>
  <si>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</si>
  <si>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</si>
  <si>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</si>
  <si>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</si>
  <si>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</si>
  <si>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</si>
  <si>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</si>
  <si>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</si>
  <si>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</si>
  <si>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</si>
  <si>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</si>
  <si>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</si>
  <si>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</si>
  <si>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</si>
  <si>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</si>
  <si>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</si>
  <si>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</si>
  <si>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</si>
  <si>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</si>
  <si>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</si>
  <si>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</si>
  <si>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</si>
  <si>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</si>
  <si>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</si>
  <si>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</si>
  <si>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</si>
  <si>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</si>
  <si>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</si>
  <si>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</si>
  <si>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</si>
  <si>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</si>
  <si>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</si>
  <si>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</si>
  <si>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</si>
  <si>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</si>
  <si>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</si>
  <si>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</si>
  <si>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</si>
  <si>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</si>
  <si>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</si>
  <si>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</si>
  <si>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</si>
  <si>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</si>
  <si>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</si>
  <si>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</si>
  <si>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</si>
  <si>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</si>
  <si>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</si>
  <si>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</si>
  <si>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</si>
  <si>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</si>
  <si>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</si>
  <si>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</si>
  <si>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</si>
  <si>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</si>
  <si>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</si>
  <si>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</si>
  <si>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</si>
  <si>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</si>
  <si>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</si>
  <si>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</si>
  <si>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</si>
  <si>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</si>
  <si>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</si>
  <si>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</si>
  <si>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</si>
  <si>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</si>
  <si>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</si>
  <si>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</si>
  <si>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</si>
  <si>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</si>
  <si>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</si>
  <si>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</si>
  <si>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</si>
  <si>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</si>
  <si>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</si>
  <si>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</si>
  <si>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</si>
  <si>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</si>
  <si>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</si>
  <si>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</si>
  <si>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</si>
  <si>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</si>
  <si>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</si>
  <si>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</si>
  <si>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</si>
  <si>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</si>
  <si>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</si>
  <si>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</si>
  <si>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</si>
  <si>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</si>
  <si>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</si>
  <si>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</si>
  <si>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</si>
  <si>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</si>
  <si>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</si>
  <si>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</si>
  <si>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</si>
  <si>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</si>
  <si>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</si>
  <si>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</si>
  <si>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</si>
  <si>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</si>
  <si>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</si>
  <si>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</si>
  <si>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</si>
  <si>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</si>
  <si>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</si>
  <si>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</si>
  <si>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</si>
  <si>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</si>
  <si>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</si>
  <si>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</si>
  <si>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</si>
  <si>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</si>
  <si>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</si>
  <si>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</si>
  <si>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</si>
  <si>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</si>
  <si>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</si>
  <si>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</si>
  <si>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</si>
  <si>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</si>
  <si>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</si>
  <si>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</si>
  <si>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</si>
  <si>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</si>
  <si>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</si>
  <si>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</si>
  <si>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</si>
  <si>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</si>
  <si>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</si>
  <si>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</si>
  <si>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</si>
  <si>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</si>
  <si>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</si>
  <si>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</si>
  <si>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</si>
  <si>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</si>
  <si>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</si>
  <si>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</si>
  <si>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</si>
  <si>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</si>
  <si>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</si>
  <si>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</si>
  <si>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</si>
  <si>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</si>
  <si>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</si>
  <si>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</si>
  <si>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</si>
  <si>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</si>
  <si>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</si>
  <si>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</si>
  <si>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</si>
  <si>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</si>
  <si>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</si>
  <si>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</si>
  <si>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</si>
  <si>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</si>
  <si>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</si>
  <si>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</si>
  <si>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</si>
  <si>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</si>
  <si>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</si>
  <si>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</si>
  <si>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</si>
  <si>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</si>
  <si>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</si>
  <si>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</si>
  <si>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</si>
  <si>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</si>
  <si>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</si>
  <si>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</si>
  <si>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</si>
  <si>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</si>
  <si>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</si>
  <si>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</si>
  <si>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</si>
  <si>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</si>
  <si>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</si>
  <si>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</si>
  <si>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</si>
  <si>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</si>
  <si>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</si>
  <si>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</si>
  <si>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</si>
  <si>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</si>
  <si>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</si>
  <si>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</si>
  <si>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</si>
  <si>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</si>
  <si>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</si>
  <si>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</si>
  <si>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</si>
  <si>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</si>
  <si>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</si>
  <si>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</si>
  <si>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</si>
  <si>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</si>
  <si>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</si>
  <si>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</si>
  <si>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</si>
  <si>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</si>
  <si>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</si>
  <si>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</si>
  <si>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</si>
  <si>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</si>
  <si>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</si>
  <si>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</si>
  <si>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</si>
  <si>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</si>
  <si>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</si>
  <si>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</si>
  <si>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</si>
  <si>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</si>
  <si>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</si>
  <si>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</si>
  <si>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</si>
  <si>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</si>
  <si>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</si>
  <si>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</si>
  <si>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</si>
  <si>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</si>
  <si>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</si>
  <si>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</si>
  <si>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</si>
  <si>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</si>
  <si>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</si>
  <si>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</si>
  <si>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</si>
  <si>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</si>
  <si>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</si>
  <si>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</si>
  <si>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</si>
  <si>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</si>
  <si>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</si>
  <si>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</si>
  <si>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</si>
  <si>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</si>
  <si>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</si>
  <si>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</si>
  <si>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</si>
  <si>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</si>
  <si>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</si>
  <si>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</si>
  <si>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</si>
  <si>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</si>
  <si>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</si>
  <si>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</si>
  <si>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</si>
  <si>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</si>
  <si>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</si>
  <si>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</si>
  <si>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</si>
  <si>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</si>
  <si>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</si>
  <si>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</si>
  <si>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</si>
  <si>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</si>
  <si>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</si>
  <si>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</si>
  <si>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</si>
  <si>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</si>
  <si>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</si>
  <si>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</si>
  <si>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</si>
  <si>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</si>
  <si>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</si>
  <si>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</si>
  <si>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</si>
  <si>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</si>
  <si>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</si>
  <si>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</si>
  <si>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</si>
  <si>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</si>
  <si>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</si>
  <si>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</si>
  <si>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</si>
  <si>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</si>
  <si>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</si>
  <si>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</si>
  <si>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</si>
  <si>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</si>
  <si>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</si>
  <si>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</si>
  <si>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</si>
  <si>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</si>
  <si>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</si>
  <si>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</si>
  <si>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</si>
  <si>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</si>
  <si>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</si>
  <si>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</si>
  <si>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</si>
  <si>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</si>
  <si>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</si>
  <si>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</si>
  <si>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</si>
  <si>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</si>
  <si>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</si>
  <si>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</si>
  <si>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</si>
  <si>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</si>
  <si>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</si>
  <si>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</si>
  <si>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</si>
  <si>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</si>
  <si>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</si>
  <si>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</si>
  <si>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</si>
  <si>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</si>
  <si>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</si>
  <si>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</si>
  <si>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</si>
  <si>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</si>
  <si>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</si>
  <si>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</si>
  <si>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</si>
  <si>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</si>
  <si>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</si>
  <si>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</si>
  <si>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</si>
  <si>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</si>
  <si>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</si>
  <si>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</si>
  <si>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</si>
  <si>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</si>
  <si>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</si>
  <si>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</si>
  <si>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</si>
  <si>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</si>
  <si>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</si>
  <si>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</si>
  <si>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</si>
  <si>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</si>
  <si>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</si>
  <si>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</si>
  <si>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</si>
  <si>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</si>
  <si>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</si>
  <si>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</si>
  <si>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</si>
  <si>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</si>
  <si>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</si>
  <si>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</si>
  <si>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</si>
  <si>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</si>
  <si>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</si>
  <si>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</si>
  <si>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</si>
  <si>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</si>
  <si>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</si>
  <si>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</si>
  <si>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</si>
  <si>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</si>
  <si>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</si>
  <si>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</si>
  <si>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</si>
  <si>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</si>
  <si>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</si>
  <si>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</si>
  <si>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</si>
  <si>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</si>
  <si>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</si>
  <si>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</si>
  <si>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</si>
  <si>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</si>
  <si>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</si>
  <si>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</si>
  <si>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</si>
  <si>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</si>
  <si>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</si>
  <si>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</si>
  <si>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</si>
  <si>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</si>
  <si>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</si>
  <si>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</si>
  <si>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</si>
  <si>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</si>
  <si>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</si>
  <si>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</si>
  <si>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</si>
  <si>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</si>
  <si>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</si>
  <si>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</si>
  <si>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</si>
  <si>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</si>
  <si>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</si>
  <si>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</si>
  <si>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</si>
  <si>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</si>
  <si>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</si>
  <si>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</si>
  <si>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</si>
  <si>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</si>
  <si>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</si>
  <si>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</si>
  <si>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</si>
  <si>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</si>
  <si>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</si>
  <si>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</si>
  <si>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</si>
  <si>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</si>
  <si>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</si>
  <si>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</si>
  <si>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</si>
  <si>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</si>
  <si>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</si>
  <si>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</si>
  <si>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</si>
  <si>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</si>
  <si>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</si>
  <si>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</si>
  <si>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</si>
  <si>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</si>
  <si>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</si>
  <si>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</si>
  <si>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</si>
  <si>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</si>
  <si>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</si>
  <si>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</si>
  <si>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</si>
  <si>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</si>
  <si>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</si>
  <si>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</si>
  <si>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</si>
  <si>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</si>
  <si>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</si>
  <si>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</si>
  <si>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</si>
  <si>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</si>
  <si>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</si>
  <si>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</si>
  <si>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</si>
  <si>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</si>
  <si>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</si>
  <si>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</si>
  <si>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</si>
  <si>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</si>
  <si>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</si>
  <si>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</si>
  <si>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</si>
  <si>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</si>
  <si>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</si>
  <si>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</si>
  <si>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</si>
  <si>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</si>
  <si>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</si>
  <si>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</si>
  <si>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</si>
  <si>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</si>
  <si>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</si>
  <si>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</si>
  <si>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</si>
  <si>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</si>
  <si>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</si>
  <si>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</si>
  <si>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</si>
  <si>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</si>
  <si>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</si>
  <si>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</si>
  <si>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</si>
  <si>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</si>
  <si>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</si>
  <si>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</si>
  <si>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</si>
  <si>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</si>
  <si>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</si>
  <si>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</si>
  <si>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</si>
  <si>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</si>
  <si>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</si>
  <si>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</si>
  <si>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</si>
  <si>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</si>
  <si>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</si>
  <si>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</si>
  <si>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</si>
  <si>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</si>
  <si>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</si>
  <si>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</si>
  <si>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</si>
  <si>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</si>
  <si>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</si>
  <si>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</si>
  <si>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</si>
  <si>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</si>
  <si>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</si>
  <si>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</si>
  <si>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</si>
  <si>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</si>
  <si>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</si>
  <si>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</si>
  <si>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</si>
  <si>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</si>
  <si>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</si>
  <si>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</si>
  <si>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</si>
  <si>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</si>
  <si>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</si>
  <si>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</si>
  <si>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</si>
  <si>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</si>
  <si>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</si>
  <si>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</si>
  <si>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</si>
  <si>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</si>
  <si>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</si>
  <si>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</si>
  <si>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</si>
  <si>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</si>
  <si>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</si>
  <si>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</si>
  <si>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</si>
  <si>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</si>
  <si>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</si>
  <si>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</si>
  <si>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</si>
  <si>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</si>
  <si>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</si>
  <si>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</si>
  <si>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</si>
  <si>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</si>
  <si>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</si>
  <si>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</si>
  <si>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</si>
  <si>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</si>
  <si>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</si>
  <si>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</si>
  <si>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</si>
  <si>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</si>
  <si>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</si>
  <si>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</si>
  <si>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</si>
  <si>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</si>
  <si>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</si>
  <si>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</si>
  <si>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</si>
  <si>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</si>
  <si>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</si>
  <si>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</si>
  <si>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</si>
  <si>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</si>
  <si>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</si>
  <si>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</si>
  <si>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</si>
  <si>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</si>
  <si>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</si>
  <si>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</si>
  <si>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</si>
  <si>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</si>
  <si>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</si>
  <si>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</si>
  <si>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</si>
  <si>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</si>
  <si>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</si>
  <si>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</si>
  <si>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</si>
  <si>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</si>
  <si>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</si>
  <si>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</si>
  <si>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</si>
  <si>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</si>
  <si>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</si>
  <si>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</si>
  <si>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</si>
  <si>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</si>
  <si>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</si>
  <si>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</si>
  <si>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</si>
  <si>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</si>
  <si>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</si>
  <si>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</si>
  <si>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</si>
  <si>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</si>
  <si>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</si>
  <si>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</si>
  <si>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</si>
  <si>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</si>
  <si>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</si>
  <si>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</si>
  <si>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</si>
  <si>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</si>
  <si>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</si>
  <si>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</si>
  <si>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</si>
  <si>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</si>
  <si>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</si>
  <si>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</si>
  <si>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</si>
  <si>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</si>
  <si>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</si>
  <si>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</si>
  <si>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</si>
  <si>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</si>
  <si>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</si>
  <si>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</si>
  <si>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</si>
  <si>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</si>
  <si>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</si>
  <si>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</si>
  <si>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</si>
  <si>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</si>
  <si>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</si>
  <si>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</si>
  <si>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</si>
  <si>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</si>
  <si>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</si>
  <si>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</si>
  <si>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</si>
  <si>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</si>
  <si>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</si>
  <si>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</si>
  <si>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</si>
  <si>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</si>
  <si>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</si>
  <si>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</si>
  <si>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</si>
  <si>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</si>
  <si>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</si>
  <si>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</si>
  <si>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</si>
  <si>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</si>
  <si>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</si>
  <si>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</si>
  <si>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</si>
  <si>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</si>
  <si>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</si>
  <si>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</si>
  <si>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</si>
  <si>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</si>
  <si>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</si>
  <si>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</si>
  <si>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</si>
  <si>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</si>
  <si>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</si>
  <si>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</si>
  <si>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</si>
  <si>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</si>
  <si>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</si>
  <si>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</si>
  <si>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</si>
  <si>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</si>
  <si>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</si>
  <si>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</si>
  <si>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</si>
  <si>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</si>
  <si>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</si>
  <si>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</si>
  <si>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</si>
  <si>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</si>
  <si>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</si>
  <si>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</si>
  <si>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</si>
  <si>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</si>
  <si>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</si>
  <si>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</si>
  <si>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</si>
  <si>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</si>
  <si>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</si>
  <si>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</si>
  <si>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</si>
  <si>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</si>
  <si>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</si>
  <si>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</si>
  <si>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</si>
  <si>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</si>
  <si>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</si>
  <si>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</si>
  <si>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</si>
  <si>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</si>
  <si>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</si>
  <si>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</si>
  <si>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</si>
  <si>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</si>
  <si>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</si>
  <si>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</si>
  <si>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</si>
  <si>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</si>
  <si>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</si>
  <si>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</si>
  <si>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</si>
  <si>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</si>
  <si>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</si>
  <si>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</si>
  <si>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</si>
  <si>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</si>
  <si>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</si>
  <si>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</si>
  <si>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</si>
  <si>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</si>
  <si>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</si>
  <si>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</si>
  <si>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</si>
  <si>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</si>
  <si>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</si>
  <si>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</si>
  <si>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</si>
  <si>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</si>
  <si>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</si>
  <si>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</si>
  <si>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</si>
  <si>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</si>
  <si>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</si>
  <si>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</si>
  <si>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</si>
  <si>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</si>
  <si>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</si>
  <si>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</si>
  <si>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</si>
  <si>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</si>
  <si>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</si>
  <si>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</si>
  <si>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</si>
  <si>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</si>
  <si>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</si>
  <si>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</si>
  <si>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</si>
  <si>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</si>
  <si>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</si>
  <si>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</si>
  <si>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</si>
  <si>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</si>
  <si>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</si>
  <si>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</si>
  <si>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</si>
  <si>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</si>
  <si>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</si>
  <si>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</si>
  <si>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</si>
  <si>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</si>
  <si>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</si>
  <si>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</si>
  <si>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</si>
  <si>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</si>
  <si>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</si>
  <si>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</si>
  <si>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</si>
  <si>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</si>
  <si>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</si>
  <si>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</si>
  <si>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</si>
  <si>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</si>
  <si>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</si>
  <si>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</si>
  <si>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</si>
  <si>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</si>
  <si>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</si>
  <si>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</si>
  <si>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</si>
  <si>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</si>
  <si>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</si>
  <si>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</si>
  <si>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</si>
  <si>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</si>
  <si>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</si>
  <si>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</si>
  <si>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</si>
  <si>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</si>
  <si>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</si>
  <si>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</si>
  <si>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</si>
  <si>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</si>
  <si>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</si>
  <si>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</si>
  <si>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</si>
  <si>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</si>
  <si>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</si>
  <si>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</si>
  <si>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</si>
  <si>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</si>
  <si>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</si>
  <si>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</si>
  <si>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</si>
  <si>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</si>
  <si>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</si>
  <si>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</si>
  <si>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</si>
  <si>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</si>
  <si>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</si>
  <si>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</si>
  <si>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</si>
  <si>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</si>
  <si>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</si>
  <si>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</si>
  <si>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</si>
  <si>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</si>
  <si>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</si>
  <si>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</si>
  <si>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</si>
  <si>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</si>
  <si>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</si>
  <si>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</si>
  <si>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</si>
  <si>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</si>
  <si>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</si>
  <si>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</si>
  <si>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</si>
  <si>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</si>
  <si>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</si>
  <si>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</si>
  <si>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</si>
  <si>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</si>
  <si>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</si>
  <si>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</si>
  <si>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</si>
  <si>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</si>
  <si>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</si>
  <si>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</si>
  <si>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</si>
  <si>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</si>
  <si>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</si>
  <si>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</si>
  <si>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</si>
  <si>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</si>
  <si>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</si>
  <si>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</si>
  <si>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</si>
  <si>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</si>
  <si>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</si>
  <si>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</si>
  <si>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</si>
  <si>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</si>
  <si>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</si>
  <si>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</si>
  <si>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</si>
  <si>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</si>
  <si>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</si>
  <si>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</si>
  <si>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</si>
  <si>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</si>
  <si>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</si>
  <si>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</si>
  <si>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</si>
  <si>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</si>
  <si>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</si>
  <si>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</si>
  <si>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</si>
  <si>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</si>
  <si>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</si>
  <si>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</si>
  <si>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</si>
  <si>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</si>
  <si>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</si>
  <si>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</si>
  <si>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</si>
  <si>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</si>
  <si>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</si>
  <si>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</si>
  <si>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</si>
  <si>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</si>
  <si>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</si>
  <si>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</si>
  <si>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</si>
  <si>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</si>
  <si>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</si>
  <si>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</si>
  <si>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</si>
  <si>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</si>
  <si>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</si>
  <si>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</si>
  <si>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</si>
  <si>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</si>
  <si>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</si>
  <si>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</si>
  <si>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</si>
  <si>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</si>
  <si>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</si>
  <si>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</si>
  <si>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</si>
  <si>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</si>
  <si>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</si>
  <si>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</si>
  <si>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</si>
  <si>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</si>
  <si>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</si>
  <si>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</si>
  <si>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</si>
  <si>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</si>
  <si>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</si>
  <si>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</si>
  <si>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</si>
  <si>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</si>
  <si>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</si>
  <si>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</si>
  <si>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</si>
  <si>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</si>
  <si>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</si>
  <si>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</si>
  <si>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</si>
  <si>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</si>
  <si>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</si>
  <si>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</si>
  <si>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</si>
  <si>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</si>
  <si>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</si>
  <si>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</si>
  <si>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</si>
  <si>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</si>
  <si>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</si>
  <si>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</si>
  <si>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</si>
  <si>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</si>
  <si>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</si>
  <si>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</si>
  <si>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</si>
  <si>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</si>
  <si>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</si>
  <si>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</si>
  <si>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</si>
  <si>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</si>
  <si>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</si>
  <si>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</si>
  <si>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</si>
  <si>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</si>
  <si>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</si>
  <si>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</si>
  <si>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</si>
  <si>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</si>
  <si>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</si>
  <si>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</si>
  <si>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</si>
  <si>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</si>
  <si>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</si>
  <si>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</si>
  <si>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</si>
  <si>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</si>
  <si>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</si>
  <si>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</si>
  <si>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</si>
  <si>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</si>
  <si>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</si>
  <si>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</si>
  <si>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</si>
  <si>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</si>
  <si>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</si>
  <si>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</si>
  <si>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</si>
  <si>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</si>
  <si>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</si>
  <si>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</si>
  <si>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</si>
  <si>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</si>
  <si>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</si>
  <si>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</si>
  <si>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</si>
  <si>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</si>
  <si>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</si>
  <si>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</si>
  <si>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</si>
  <si>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</si>
  <si>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</si>
  <si>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</si>
  <si>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</si>
  <si>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</si>
  <si>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</si>
  <si>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</si>
  <si>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</si>
  <si>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</si>
  <si>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</si>
  <si>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</si>
  <si>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</si>
  <si>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</si>
  <si>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</si>
  <si>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</si>
  <si>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</si>
  <si>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</si>
  <si>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</si>
  <si>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</si>
  <si>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</si>
  <si>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</si>
  <si>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</si>
  <si>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</si>
  <si>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</si>
  <si>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</si>
  <si>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</si>
  <si>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</si>
  <si>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</si>
  <si>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</si>
  <si>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</si>
  <si>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</si>
  <si>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</si>
  <si>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</si>
  <si>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</si>
  <si>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</si>
  <si>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</si>
  <si>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</si>
  <si>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</si>
  <si>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</si>
  <si>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</si>
  <si>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</si>
  <si>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</si>
  <si>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</si>
  <si>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</si>
  <si>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</si>
  <si>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</si>
  <si>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</si>
  <si>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</si>
  <si>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</si>
  <si>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</si>
  <si>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</si>
  <si>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</si>
  <si>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</si>
  <si>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</si>
  <si>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</si>
  <si>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</si>
  <si>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</si>
  <si>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</si>
  <si>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</si>
  <si>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</si>
  <si>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</si>
  <si>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</si>
  <si>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</si>
  <si>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</si>
  <si>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</si>
  <si>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</si>
  <si>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</si>
  <si>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</si>
  <si>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</si>
  <si>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</si>
  <si>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</si>
  <si>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</si>
  <si>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</si>
  <si>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</si>
  <si>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</si>
  <si>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</si>
  <si>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</si>
  <si>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</si>
  <si>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</si>
  <si>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</si>
  <si>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</si>
  <si>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</si>
  <si>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</si>
  <si>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</si>
  <si>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</si>
  <si>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</si>
  <si>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</si>
  <si>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</si>
  <si>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</si>
  <si>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</si>
  <si>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</si>
  <si>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</si>
  <si>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</si>
  <si>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</si>
  <si>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</si>
  <si>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</si>
  <si>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</si>
  <si>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</si>
  <si>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</si>
  <si>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</si>
  <si>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</si>
  <si>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</si>
  <si>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</si>
  <si>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</si>
  <si>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</si>
  <si>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</si>
  <si>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</si>
  <si>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</si>
  <si>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</si>
  <si>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</si>
  <si>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</si>
  <si>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</si>
  <si>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</si>
  <si>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</si>
  <si>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</si>
  <si>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</si>
  <si>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</si>
  <si>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</si>
  <si>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</si>
  <si>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</si>
  <si>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</si>
  <si>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</si>
  <si>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</si>
  <si>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</si>
  <si>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</si>
  <si>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</si>
  <si>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</si>
  <si>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</si>
  <si>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</si>
  <si>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</si>
  <si>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</si>
  <si>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</si>
  <si>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</si>
  <si>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</si>
  <si>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</si>
  <si>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</si>
  <si>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</si>
  <si>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</si>
  <si>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</si>
  <si>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</si>
  <si>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</si>
  <si>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</si>
  <si>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</si>
  <si>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</si>
  <si>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</si>
  <si>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</si>
  <si>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</si>
  <si>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</si>
  <si>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</si>
  <si>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</si>
  <si>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</si>
  <si>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</si>
  <si>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</si>
  <si>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</si>
  <si>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</si>
  <si>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</si>
  <si>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</si>
  <si>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</si>
  <si>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</si>
  <si>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</si>
  <si>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</si>
  <si>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</si>
  <si>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</si>
  <si>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</si>
  <si>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</si>
  <si>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</si>
  <si>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</si>
  <si>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</si>
  <si>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</si>
  <si>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</si>
  <si>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</si>
  <si>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</si>
  <si>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</si>
  <si>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</si>
  <si>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</si>
  <si>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</si>
  <si>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</si>
  <si>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</si>
  <si>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</si>
  <si>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</si>
  <si>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</si>
  <si>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</si>
  <si>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</si>
  <si>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</si>
  <si>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</si>
  <si>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</si>
  <si>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</si>
  <si>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</si>
  <si>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</si>
  <si>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</si>
  <si>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</si>
  <si>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</si>
  <si>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</si>
  <si>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</si>
  <si>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</si>
  <si>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</si>
  <si>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</si>
  <si>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</si>
  <si>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</si>
  <si>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</si>
  <si>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</si>
  <si>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</si>
  <si>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</si>
  <si>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</si>
  <si>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</si>
  <si>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</si>
  <si>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</si>
  <si>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</si>
  <si>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</si>
  <si>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</si>
  <si>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</si>
  <si>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</si>
  <si>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</si>
  <si>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</si>
  <si>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</si>
  <si>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</si>
  <si>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</si>
  <si>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</si>
  <si>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</si>
  <si>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45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</si>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</sst>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278.94577592592395</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0.83365787036746042</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2.1227314813586418E-2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6.9333333303802647E-3</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45941.89420185185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45941.89420185185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45941.89420185185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45941.89420185185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45941.89420185185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45941.89420185185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45941.89420185185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45941.89420185185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45941.89420185185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45941.89420185185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45941.89420185185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45941.89420185185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45941.89420185185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45941.89420185185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45941.89420185185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45941.89420185185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45941.89420185185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45941.89420185185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45941.89420185185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45941.89420185185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45941.89420185185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45941.89420185185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45941.89420185185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45941.89420185185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45941.89420185185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45941.89420185185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45941.89420185185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45941.89420185185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45941.89420185185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45941.89420185185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45941.89420185185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45941.89420185185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45941.89420185185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45941.89420185185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45941.89420185185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45941.89420185185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45941.89420185185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45941.89420185185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45941.89420185185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45941.89420185185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45941.89420185185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45941.89420185185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45941.89420185185</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32EB8C00-47E7-40AB-8B36-4BE98B726CFF}"/>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135.16711851851869</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116.89436388888862</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45941.89420185185</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0.1960537037011818</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0.1648037037011818</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1.9826851850666571E-2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45941.89420185185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45941.89420185185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45941.89420185185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45941.89420185185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45941.89420185185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45941.89420185185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45941.89420185185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45941.89420185185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45941.89420185185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45941.89420185185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45941.89420185185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45941.89420185185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45941.89420185185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45941.89420185185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45941.89420185185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45941.89420185185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45941.89420185185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45941.89420185185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45941.89420185185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45941.89420185185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45941.89420185185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45941.89420185185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45941.89420185185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45941.89420185185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45941.89420185185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45941.89420185185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45941.89420185185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45941.89420185185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45941.89420185185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45941.89420185185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45941.89420185185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45941.89420185185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45941.89420185185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45941.89420185185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45941.89420185185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45941.89420185185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45941.89420185185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45941.89420185185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45941.89420185185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45941.89420185185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45941.89420185185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45941.89420185185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45941.89420185185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45941.89420185185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45941.89420185185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45941.89420185185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45941.89420185185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45941.89420185185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45941.89420185185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45941.89420185185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45941.89420185185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45941.89420185185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45941.89420185185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45941.89420185185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45941.89420185185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45941.89420185185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45941.89420185185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45941.89420185185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45941.89420185185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45941.89420185185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45941.89420185185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45941.89420185185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45941.89420185185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45941.89420185185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45941.89420185185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45941.89420185185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45941.89420185185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45941.89420185185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45941.89420185185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45941.89420185185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45941.89420185185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45941.89420185185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45941.89420185185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45941.89420185185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45941.89420185185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45941.89420185185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45941.89420185185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45941.89420185185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45941.89420185185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45941.89420185185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45941.89420185185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45941.89420185185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45941.89420185185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45941.89420185185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45941.89420185185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45941.89420185185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45941.89420185185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45941.89420185185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45941.89420185185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45941.89420185185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45941.89420185185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45941.89420185185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45941.89420185185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45941.89420185185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45941.89420185185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45941.89420185185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45941.89420185185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45941.89420185185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45941.89420185185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45941.89420185185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45941.89420185185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45941.89420185185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45941.89420185185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45941.89420185185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45941.89420185185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45941.89420185185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45941.89420185185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45941.89420185185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45941.89420185185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45941.89420185185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45941.89420185185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45941.89420185185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45941.89420185185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45941.89420185185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45941.89420185185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45941.89420185185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45941.89420185185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45941.89420185185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45941.89420185185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45941.89420185185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45941.89420185185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45941.89420185185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45941.89420185185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45941.89420185185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45941.89420185185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45941.89420185185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45941.89420185185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45941.89420185185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45941.89420185185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45941.89420185185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45941.89420185185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45941.89420185185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45941.89420185185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45941.89420185185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45941.89420185185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45941.89420185185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45941.89420185185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45941.89420185185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45941.89420185185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45941.89420185185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45941.89420185185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45941.89420185185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45941.89420185185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45941.89420185185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45941.89420185185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45941.89420185185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45941.89420185185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45941.89420185185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45941.89420185185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45941.89420185185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45941.89420185185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45941.89420185185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45941.89420185185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45941.89420185185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45941.89420185185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45941.89420185185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45941.89420185185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45941.89420185185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45941.89420185185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45941.89420185185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45941.89420185185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45941.89420185185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45941.89420185185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45941.89420185185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45941.89420185185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45941.89420185185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45941.89420185185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45941.89420185185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45941.89420185185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45941.89420185185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45941.89420185185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45941.89420185185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45941.89420185185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45941.89420185185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45941.89420185185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45941.89420185185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45941.89420185185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45941.89420185185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45941.89420185185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45941.89420185185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45941.89420185185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45941.89420185185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45941.89420185185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45941.89420185185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45941.89420185185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45941.89420185185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45941.89420185185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45941.89420185185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45941.89420185185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45941.89420185185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45941.89420185185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45941.89420185185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45941.89420185185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45941.89420185185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45941.89420185185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45941.89420185185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45941.89420185185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45941.89420185185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45941.89420185185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45941.89420185185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45941.89420185185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45941.89420185185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45941.89420185185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45941.89420185185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45941.89420185185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45941.89420185185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45941.89420185185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45941.89420185185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45941.89420185185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45941.89420185185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45941.89420185185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45941.89420185185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45941.89420185185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45941.89420185185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45941.89420185185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45941.89420185185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45941.89420185185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45941.89420185185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45941.89420185185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45941.89420185185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45941.89420185185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45941.89420185185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45941.89420185185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45941.89420185185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45941.89420185185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45941.89420185185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45941.89420185185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45941.89420185185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45941.89420185185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45941.89420185185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45941.89420185185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45941.89420185185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45941.89420185185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45941.89420185185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45941.89420185185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45941.89420185185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45941.89420185185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45941.89420185185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45941.89420185185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45941.89420185185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45941.89420185185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45941.89420185185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45941.89420185185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45941.89420185185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45941.89420185185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45941.89420185185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45941.89420185185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45941.89420185185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45941.89420185185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45941.89420185185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45941.89420185185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45941.89420185185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45941.89420185185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45941.89420185185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45941.89420185185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45941.89420185185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45941.89420185185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45941.89420185185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45941.89420185185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45941.89420185185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45941.89420185185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45941.89420185185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45941.89420185185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45941.89420185185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45941.89420185185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45941.89420185185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45941.89420185185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45941.89420185185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45941.89420185185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45941.89420185185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45941.89420185185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45941.89420185185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45941.89420185185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45941.89420185185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45941.89420185185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45941.89420185185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45941.89420185185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45941.89420185185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45941.89420185185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45941.89420185185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45941.89420185185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45941.89420185185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45941.89420185185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45941.89420185185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45941.89420185185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45941.89420185185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45941.89420185185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45941.89420185185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45941.89420185185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45941.89420185185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45941.89420185185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45941.89420185185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45941.89420185185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45941.89420185185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45941.89420185185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45941.89420185185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45941.89420185185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45941.89420185185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45941.89420185185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45941.89420185185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45941.89420185185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45941.89420185185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45941.89420185185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45941.89420185185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45941.89420185185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45941.89420185185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45941.89420185185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45941.89420185185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45941.89420185185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45941.89420185185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45941.89420185185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45941.89420185185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45941.89420185185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45941.89420185185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45941.89420185185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45941.89420185185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45941.89420185185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45941.89420185185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45941.89420185185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45941.89420185185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45941.89420185185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45941.89420185185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45941.89420185185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45941.89420185185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45941.89420185185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45941.89420185185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45941.89420185185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45941.89420185185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45941.89420185185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45941.89420185185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45941.89420185185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45941.89420185185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45941.89420185185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45941.89420185185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45941.89420185185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45941.89420185185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45941.89420185185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45941.89420185185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45941.89420185185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45941.89420185185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45941.89420185185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45941.89420185185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45941.89420185185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45941.89420185185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45941.89420185185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45941.89420185185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45941.89420185185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45941.89420185185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45941.89420185185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45941.89420185185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45941.89420185185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45941.89420185185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45941.89420185185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45941.89420185185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45941.89420185185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45941.89420185185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45941.89420185185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45941.89420185185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45941.89420185185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45941.89420185185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45941.89420185185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45941.89420185185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45941.89420185185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45941.89420185185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45941.89420185185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45941.89420185185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45941.89420185185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45941.89420185185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45941.89420185185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45941.89420185185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45941.89420185185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45941.89420185185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45941.89420185185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45941.89420185185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45941.89420185185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45941.89420185185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45941.89420185185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45941.89420185185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45941.89420185185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45941.89420185185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45941.89420185185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45941.89420185185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45941.89420185185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45941.89420185185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45941.89420185185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45941.89420185185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45941.89420185185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45941.89420185185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45941.89420185185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45941.89420185185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45941.89420185185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45941.89420185185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45941.89420185185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45941.89420185185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45941.89420185185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45941.89420185185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45941.89420185185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45941.89420185185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45941.89420185185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45941.89420185185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45941.89420185185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45941.89420185185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45941.89420185185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45941.89420185185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45941.89420185185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45941.89420185185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45941.89420185185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45941.89420185185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45941.89420185185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45941.89420185185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45941.89420185185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45941.89420185185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45941.89420185185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45941.89420185185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45941.89420185185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45941.89420185185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45941.89420185185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45941.89420185185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45941.89420185185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45941.89420185185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45941.89420185185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45941.89420185185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45941.89420185185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45941.89420185185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45941.89420185185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45941.89420185185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45941.89420185185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45941.89420185185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45941.89420185185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45941.89420185185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45941.89420185185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45941.89420185185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45941.89420185185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45941.89420185185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45941.89420185185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45941.89420185185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45941.89420185185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45941.89420185185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45941.89420185185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45941.89420185185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45941.89420185185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45941.89420185185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45941.89420185185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45941.89420185185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45941.89420185185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45941.89420185185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45941.89420185185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45941.89420185185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45941.89420185185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45941.89420185185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45941.89420185185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45941.89420185185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45941.89420185185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45941.89420185185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45941.89420185185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45941.89420185185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45941.89420185185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45941.89420185185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45941.89420185185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45941.89420185185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45941.89420185185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45941.89420185185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45941.89420185185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45941.89420185185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45941.89420185185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45941.89420185185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45941.89420185185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45941.89420185185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45941.89420185185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45941.89420185185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45941.89420185185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45941.89420185185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45941.89420185185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45941.89420185185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45941.89420185185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45941.89420185185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45941.89420185185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45941.89420185185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45941.89420185185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45941.89420185185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45941.89420185185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45941.89420185185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45941.89420185185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45941.89420185185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45941.89420185185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45941.89420185185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45941.89420185185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45941.89420185185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45941.89420185185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45941.89420185185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45941.89420185185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45941.89420185185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45941.89420185185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45941.89420185185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45941.89420185185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45941.89420185185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45941.89420185185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45941.89420185185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45941.89420185185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45941.89420185185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45941.89420185185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45941.89420185185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45941.89420185185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45941.89420185185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45941.89420185185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45941.89420185185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45941.89420185185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45941.89420185185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45941.89420185185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45941.89420185185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45941.89420185185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45941.89420185185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45941.89420185185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45941.89420185185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45941.89420185185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45941.89420185185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45941.89420185185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45941.89420185185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45941.89420185185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45941.89420185185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45941.89420185185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45941.89420185185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45941.89420185185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45941.89420185185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45941.89420185185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45941.89420185185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45941.89420185185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45941.89420185185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45941.89420185185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45941.89420185185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45941.89420185185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45941.89420185185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45941.89420185185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45941.89420185185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45941.89420185185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45941.89420185185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45941.89420185185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45941.89420185185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45941.89420185185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45941.89420185185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45941.89420185185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45941.89420185185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45941.89420185185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45941.89420185185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45941.89420185185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45941.89420185185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45941.89420185185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45941.89420185185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45941.89420185185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45941.89420185185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45941.89420185185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45941.89420185185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45941.89420185185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45941.89420185185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45941.89420185185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45941.89420185185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45941.89420185185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45941.89420185185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45941.89420185185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45941.89420185185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45941.89420185185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45941.89420185185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45941.89420185185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45941.89420185185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45941.89420185185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45941.89420185185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45941.89420185185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45941.89420185185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45941.89420185185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45941.89420185185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45941.89420185185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45941.89420185185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45941.89420185185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45941.89420185185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45941.89420185185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45941.89420185185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45941.89420185185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45941.89420185185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45941.89420185185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45941.89420185185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45941.89420185185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45941.89420185185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45941.89420185185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45941.89420185185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45941.89420185185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45941.89420185185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45941.89420185185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45941.89420185185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45941.89420185185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45941.89420185185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45941.89420185185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45941.89420185185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45941.89420185185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45941.89420185185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45941.89420185185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45941.89420185185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45941.89420185185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45941.89420185185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45941.89420185185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45941.89420185185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45941.89420185185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45941.89420185185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45941.89420185185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45941.89420185185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45941.89420185185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45941.89420185185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45941.89420185185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45941.89420185185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45941.89420185185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45941.89420185185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45941.89420185185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45941.89420185185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45941.89420185185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45941.89420185185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45941.89420185185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45941.89420185185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45941.89420185185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45941.89420185185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45941.89420185185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45941.89420185185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45941.89420185185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45941.89420185185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45941.89420185185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45941.89420185185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45941.89420185185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45941.89420185185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45941.89420185185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45941.89420185185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45941.89420185185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45941.89420185185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45941.89420185185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45941.89420185185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45941.89420185185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45941.89420185185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45941.89420185185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45941.89420185185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45941.89420185185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45941.89420185185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45941.89420185185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45941.89420185185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45941.89420185185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45941.89420185185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45941.89420185185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45941.89420185185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45941.89420185185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45941.89420185185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45941.89420185185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45941.89420185185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45941.89420185185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45941.89420185185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45941.89420185185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45941.89420185185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45941.89420185185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45941.89420185185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45941.89420185185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45941.89420185185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45941.89420185185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45941.89420185185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45941.89420185185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45941.89420185185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45941.89420185185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45941.89420185185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45941.89420185185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45941.89420185185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45941.89420185185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45941.89420185185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45941.89420185185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45941.89420185185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45941.89420185185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45941.89420185185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45941.89420185185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45941.89420185185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45941.89420185185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45941.89420185185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45941.89420185185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45941.89420185185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45941.89420185185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45941.89420185185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45941.89420185185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45941.89420185185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45941.89420185185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45941.89420185185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45941.89420185185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45941.89420185185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45941.89420185185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45941.89420185185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45941.89420185185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45941.89420185185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45941.89420185185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45941.89420185185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45941.89420185185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45941.89420185185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45941.89420185185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45941.89420185185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45941.89420185185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45941.89420185185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45941.89420185185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45941.89420185185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45941.89420185185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45941.89420185185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45941.89420185185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45941.89420185185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45941.89420185185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45941.89420185185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45941.89420185185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45941.89420185185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45941.89420185185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45941.89420185185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45941.89420185185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45941.89420185185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45941.89420185185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45941.89420185185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45941.89420185185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45941.89420185185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45941.89420185185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45941.89420185185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45941.89420185185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45941.89420185185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45941.89420185185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45941.89420185185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45941.89420185185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45941.89420185185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45941.89420185185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45941.89420185185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45941.89420185185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45941.89420185185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45941.89420185185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45941.89420185185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45941.89420185185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45941.89420185185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45941.89420185185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45941.89420185185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45941.89420185185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45941.89420185185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45941.89420185185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45941.89420185185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45941.89420185185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45941.89420185185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45941.89420185185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45941.89420185185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45941.89420185185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45941.89420185185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45941.89420185185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45941.89420185185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45941.89420185185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45941.89420185185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45941.89420185185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45941.89420185185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45941.89420185185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45941.89420185185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45941.89420185185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45941.89420185185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45941.89420185185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45941.89420185185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45941.89420185185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45941.89420185185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45941.89420185185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45941.89420185185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45941.89420185185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45941.89420185185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45941.89420185185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45941.89420185185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45941.89420185185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45941.89420185185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45941.89420185185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45941.89420185185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45941.89420185185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45941.89420185185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45941.89420185185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45941.89420185185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45941.89420185185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45941.89420185185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45941.89420185185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45941.89420185185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45941.89420185185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45941.89420185185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45941.89420185185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45941.89420185185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45941.89420185185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45941.89420185185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45941.89420185185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45941.89420185185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45941.89420185185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45941.89420185185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45941.89420185185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45941.89420185185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45941.89420185185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45941.89420185185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45941.89420185185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45941.89420185185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45941.89420185185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45941.89420185185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45941.89420185185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45941.89420185185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45941.89420185185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45941.89420185185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45941.89420185185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45941.89420185185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45941.89420185185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45941.89420185185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45941.89420185185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45941.89420185185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45941.89420185185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45941.89420185185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45941.89420185185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45941.89420185185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45941.89420185185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45941.89420185185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45941.89420185185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45941.89420185185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45941.89420185185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45941.89420185185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45941.89420185185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45941.89420185185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45941.89420185185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45941.89420185185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45941.89420185185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45941.89420185185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45941.89420185185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45941.89420185185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45941.89420185185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45941.89420185185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45941.89420185185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45941.89420185185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45941.89420185185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45941.89420185185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45941.89420185185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45941.89420185185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45941.89420185185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45941.89420185185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45941.89420185185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45941.89420185185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45941.89420185185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45941.89420185185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45941.89420185185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45941.89420185185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45941.89420185185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45941.89420185185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45941.89420185185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45941.89420185185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45941.89420185185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45941.89420185185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45941.89420185185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45941.89420185185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45941.89420185185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45941.89420185185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45941.89420185185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45941.89420185185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45941.89420185185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45941.89420185185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45941.89420185185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45941.89420185185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45941.89420185185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45941.89420185185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45941.89420185185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45941.89420185185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45941.89420185185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45941.89420185185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45941.89420185185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45941.89420185185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45941.89420185185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45941.89420185185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45941.89420185185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45941.89420185185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45941.89420185185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45941.89420185185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45941.89420185185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45941.89420185185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45941.89420185185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45941.89420185185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45941.89420185185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45941.89420185185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45941.89420185185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45941.89420185185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45941.89420185185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45941.89420185185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45941.89420185185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45941.89420185185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45941.89420185185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45941.89420185185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45941.89420185185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45941.89420185185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45941.89420185185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45941.89420185185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45941.89420185185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45941.89420185185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45941.89420185185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45941.89420185185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45941.89420185185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45941.89420185185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45941.89420185185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45941.89420185185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45941.89420185185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45941.89420185185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45941.89420185185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45941.89420185185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45941.89420185185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45941.89420185185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45941.89420185185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45941.89420185185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45941.89420185185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45941.89420185185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45941.89420185185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45941.89420185185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45941.89420185185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45941.89420185185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45941.89420185185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45941.89420185185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45941.89420185185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45941.89420185185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45941.89420185185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45941.89420185185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45941.89420185185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45941.89420185185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45941.89420185185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45941.89420185185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45941.89420185185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45941.89420185185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45941.89420185185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45941.89420185185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45941.89420185185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45941.89420185185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45941.89420185185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45941.89420185185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45941.89420185185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45941.89420185185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45941.89420185185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45941.89420185185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45941.89420185185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45941.89420185185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45941.89420185185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45941.89420185185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45941.89420185185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45941.89420185185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45941.89420185185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45941.89420185185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45941.89420185185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45941.89420185185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45941.89420185185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45941.89420185185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45941.89420185185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45941.89420185185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45941.89420185185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45941.89420185185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45941.89420185185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45941.89420185185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45941.89420185185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45941.89420185185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45941.89420185185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45941.89420185185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45941.89420185185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45941.89420185185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45941.89420185185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45941.89420185185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45941.89420185185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45941.89420185185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45941.89420185185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45941.89420185185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45941.89420185185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45941.89420185185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45941.89420185185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45941.89420185185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45941.89420185185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45941.89420185185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45941.89420185185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45941.89420185185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45941.89420185185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45941.89420185185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45941.89420185185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45941.89420185185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45941.89420185185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45941.89420185185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45941.89420185185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45941.89420185185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45941.89420185185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45941.89420185185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45941.89420185185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45941.89420185185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45941.89420185185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45941.89420185185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45941.89420185185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45941.89420185185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45941.89420185185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45941.89420185185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45941.89420185185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45941.89420185185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45941.89420185185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45941.89420185185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45941.89420185185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45941.89420185185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45941.89420185185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45941.89420185185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45941.89420185185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45941.89420185185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45941.89420185185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45941.89420185185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45941.89420185185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45941.89420185185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45941.89420185185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45941.89420185185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45941.89420185185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45941.89420185185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45941.89420185185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45941.89420185185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45941.89420185185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45941.89420185185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45941.89420185185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45941.89420185185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45941.89420185185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45941.89420185185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45941.89420185185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45941.89420185185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45941.89420185185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45941.89420185185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45941.89420185185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45941.89420185185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45941.89420185185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45941.89420185185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45941.89420185185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45941.89420185185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45941.89420185185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45941.89420185185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45941.89420185185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45941.89420185185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45941.89420185185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45941.89420185185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45941.89420185185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45941.89420185185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45941.89420185185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45941.89420185185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45941.89420185185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45941.89420185185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45941.89420185185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45941.89420185185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45941.89420185185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45941.89420185185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45941.89420185185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45941.89420185185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45941.89420185185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45941.89420185185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45941.89420185185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45941.89420185185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45941.89420185185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45941.89420185185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45941.89420185185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45941.89420185185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45941.89420185185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45941.89420185185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45941.89420185185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45941.89420185185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45941.89420185185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45941.89420185185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45941.89420185185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45941.89420185185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45941.89420185185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45941.89420185185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45941.89420185185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45941.89420185185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45941.89420185185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45941.89420185185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45941.89420185185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45941.89420185185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45941.89420185185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45941.89420185185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45941.89420185185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45941.89420185185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45941.89420185185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45941.89420185185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45941.89420185185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45941.89420185185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45941.89420185185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45941.89420185185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45941.89420185185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45941.89420185185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45941.89420185185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45941.89420185185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45941.89420185185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45941.89420185185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45941.89420185185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45941.89420185185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45941.89420185185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45941.89420185185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45941.89420185185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45941.89420185185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45941.89420185185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45941.89420185185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45941.89420185185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45941.89420185185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45941.89420185185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45941.89420185185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45941.89420185185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45941.89420185185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45941.89420185185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45941.89420185185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45941.89420185185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45941.89420185185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45941.89420185185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45941.89420185185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45941.89420185185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45941.89420185185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45941.89420185185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45941.89420185185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45941.89420185185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45941.89420185185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45941.89420185185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45941.89420185185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45941.89420185185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45941.89420185185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45941.89420185185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45941.89420185185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45941.89420185185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45941.89420185185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45941.89420185185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45941.89420185185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45941.89420185185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45941.89420185185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45941.89420185185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45941.89420185185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45941.89420185185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45941.89420185185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45941.89420185185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45941.89420185185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45941.89420185185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45941.89420185185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45941.89420185185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45941.89420185185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45941.89420185185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45941.89420185185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45941.89420185185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45941.89420185185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45941.89420185185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45941.89420185185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45941.89420185185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45941.89420185185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45941.89420185185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45941.89420185185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45941.89420185185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45941.89420185185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45941.89420185185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45941.89420185185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45941.89420185185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45941.89420185185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45941.89420185185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45941.89420185185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45941.89420185185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45941.89420185185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45941.89420185185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45941.89420185185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45941.89420185185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45941.89420185185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45941.89420185185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45941.89420185185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45941.89420185185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45941.89420185185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45941.89420185185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45941.89420185185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45941.89420185185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45941.89420185185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45941.89420185185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45941.89420185185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45941.89420185185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45941.89420185185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45941.89420185185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45941.89420185185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45941.89420185185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45941.89420185185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45941.89420185185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45941.89420185185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45941.89420185185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45941.89420185185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45941.89420185185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45941.89420185185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45941.89420185185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45941.89420185185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45941.89420185185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45941.89420185185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45941.89420185185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45941.89420185185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45941.89420185185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45941.89420185185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45941.89420185185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45941.89420185185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45941.89420185185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45941.89420185185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45941.89420185185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45941.89420185185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45941.89420185185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45941.89420185185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45941.89420185185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45941.89420185185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45941.89420185185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45941.89420185185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45941.89420185185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45941.89420185185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45941.89420185185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45941.89420185185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45941.89420185185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45941.89420185185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45941.89420185185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45941.89420185185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45941.89420185185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45941.89420185185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45941.89420185185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45941.89420185185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45941.89420185185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45941.89420185185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45941.89420185185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45941.89420185185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45941.89420185185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45941.89420185185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45941.89420185185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45941.89420185185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45941.89420185185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45941.89420185185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45941.89420185185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45941.89420185185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45941.89420185185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45941.89420185185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45941.89420185185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45941.89420185185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45941.89420185185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45941.89420185185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45941.89420185185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45941.89420185185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45941.89420185185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45941.89420185185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45941.89420185185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45941.89420185185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45941.89420185185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45941.89420185185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45941.89420185185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45941.89420185185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45941.89420185185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45941.89420185185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45941.89420185185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45941.89420185185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45941.89420185185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45941.89420185185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45941.89420185185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45941.89420185185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45941.89420185185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45941.89420185185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45941.89420185185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45941.89420185185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45941.89420185185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45941.89420185185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45941.89420185185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45941.89420185185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45941.89420185185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45941.89420185185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45941.89420185185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45941.89420185185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45941.89420185185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45941.89420185185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45941.89420185185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45941.89420185185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45941.89420185185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45941.89420185185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45941.89420185185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45941.89420185185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45941.89420185185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45941.89420185185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45941.89420185185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45941.89420185185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45941.89420185185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45941.89420185185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45941.89420185185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45941.89420185185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45941.89420185185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45941.89420185185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45941.89420185185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45941.89420185185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45941.89420185185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45941.89420185185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45941.89420185185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45941.89420185185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45941.89420185185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45941.89420185185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45941.89420185185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45941.89420185185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45941.89420185185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45941.89420185185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45941.89420185185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45941.89420185185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45941.89420185185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45941.89420185185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45941.89420185185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45941.89420185185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45941.89420185185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45941.89420185185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45941.89420185185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45941.89420185185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45941.89420185185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45941.89420185185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45941.89420185185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45941.89420185185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45941.89420185185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45941.89420185185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45941.89420185185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45941.89420185185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45941.89420185185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45941.89420185185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45941.89420185185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45941.89420185185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45941.89420185185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45941.89420185185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45941.89420185185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45941.89420185185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45941.89420185185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45941.89420185185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45941.89420185185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45941.89420185185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45941.89420185185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45941.89420185185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45941.89420185185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45941.89420185185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45941.89420185185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45941.89420185185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45941.89420185185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45941.89420185185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45941.89420185185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45941.89420185185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45941.89420185185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45941.89420185185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45941.89420185185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45941.89420185185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45941.89420185185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45941.89420185185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45941.89420185185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45941.89420185185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45941.89420185185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45941.89420185185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45941.89420185185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45941.89420185185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45941.89420185185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45941.89420185185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45941.89420185185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45941.89420185185</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238.41348425925389</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45941.89420185185</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45941.89420185185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45941.89420185185</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45941.89420185185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45941.89420185185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45941.89420185185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45941.89420185185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45941.89420185185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45941.89420185185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45941.89420185185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45941.89420185185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45941.89420185185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45941.89420185185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45941.89420185185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45941.89420185185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45941.89420185185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45941.89420185185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45941.89420185185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45941.89420185185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45941.89420185185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45941.89420185185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45941.89420185185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45941.89420185185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45941.89420185185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45941.89420185185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45941.89420185185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45941.89420185185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45941.89420185185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45941.89420185185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45941.89420185185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45941.89420185185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45941.89420185185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45941.89420185185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45941.89420185185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45941.89420185185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45941.89420185185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45941.89420185185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45941.89420185185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45941.89420185185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45941.89420185185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45941.89420185185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45941.89420185185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45941.89420185185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45941.89420185185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45941.89420185185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45941.89420185185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45941.89420185185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45941.89420185185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45941.89420185185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45941.89420185185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45941.89420185185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45941.89420185185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45941.89420185185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45941.89420185185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45941.89420185185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45941.89420185185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45941.89420185185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45941.89420185185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45941.89420185185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45941.89420185185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45941.89420185185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45941.89420185185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45941.89420185185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45941.89420185185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45941.89420185185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45941.89420185185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45941.89420185185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45941.89420185185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45941.89420185185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45941.89420185185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45941.89420185185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45941.89420185185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45941.89420185185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45941.89420185185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45941.89420185185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45941.89420185185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45941.89420185185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45941.89420185185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45941.89420185185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45941.89420185185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45941.89420185185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45941.89420185185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45941.89420185185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45941.89420185185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45941.89420185185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45941.89420185185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45941.89420185185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45941.89420185185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45941.89420185185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45941.89420185185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45941.89420185185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45941.89420185185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45941.89420185185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45941.89420185185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45941.89420185185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45941.89420185185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45941.89420185185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45941.89420185185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45941.89420185185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45941.89420185185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45941.89420185185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45941.89420185185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45941.89420185185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45941.89420185185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45941.89420185185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45941.89420185185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45941.89420185185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45941.89420185185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45941.89420185185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45941.89420185185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45941.89420185185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45941.89420185185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45941.89420185185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45941.89420185185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45941.89420185185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45941.89420185185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45941.89420185185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45941.89420185185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45941.89420185185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45941.89420185185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45941.89420185185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45941.89420185185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45941.89420185185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45941.89420185185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45941.89420185185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45941.89420185185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45941.89420185185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45941.89420185185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45941.89420185185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45941.89420185185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45941.89420185185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45941.89420185185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45941.89420185185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45941.89420185185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45941.89420185185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45941.89420185185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45941.89420185185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45941.89420185185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45941.89420185185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45941.89420185185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45941.89420185185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45941.89420185185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45941.89420185185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45941.89420185185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45941.89420185185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45941.89420185185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45941.89420185185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45941.89420185185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45941.89420185185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45941.89420185185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45941.89420185185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45941.89420185185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45941.89420185185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45941.89420185185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45941.89420185185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45941.89420185185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45941.89420185185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45941.89420185185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45941.89420185185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45941.89420185185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45941.89420185185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45941.89420185185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45941.89420185185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45941.89420185185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45941.89420185185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45941.89420185185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45941.89420185185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45941.89420185185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45941.89420185185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45941.89420185185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45941.89420185185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45941.89420185185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45941.89420185185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45941.89420185185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45941.89420185185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45941.89420185185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45941.89420185185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45941.89420185185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45941.89420185185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45941.89420185185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45941.89420185185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45941.89420185185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45941.89420185185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45941.89420185185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45941.89420185185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45941.89420185185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45941.89420185185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45941.89420185185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45941.89420185185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45941.89420185185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45941.89420185185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45941.89420185185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45941.89420185185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45941.89420185185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45941.89420185185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45941.89420185185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45941.89420185185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45941.89420185185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45941.89420185185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45941.89420185185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45941.89420185185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45941.89420185185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45941.89420185185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45941.89420185185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45941.89420185185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45941.89420185185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45941.89420185185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45941.89420185185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45941.89420185185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45941.89420185185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45941.89420185185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45941.89420185185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45941.89420185185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45941.89420185185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45941.89420185185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45941.89420185185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45941.89420185185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45941.89420185185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45941.89420185185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45941.89420185185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45941.89420185185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45941.89420185185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45941.89420185185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45941.89420185185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45941.89420185185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45941.89420185185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45941.89420185185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45941.89420185185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45941.89420185185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45941.89420185185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45941.89420185185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45941.89420185185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45941.89420185185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45941.89420185185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45941.89420185185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45941.89420185185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45941.89420185185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45941.89420185185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45941.89420185185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45941.89420185185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45941.89420185185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45941.89420185185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45941.89420185185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45941.89420185185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45941.89420185185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45941.89420185185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45941.89420185185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45941.89420185185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45941.89420185185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45941.89420185185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45941.89420185185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45941.89420185185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45941.89420185185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45941.89420185185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45941.89420185185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45941.89420185185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45941.89420185185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45941.89420185185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45941.89420185185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45941.89420185185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45941.89420185185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45941.89420185185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45941.89420185185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45941.89420185185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45941.89420185185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45941.89420185185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45941.89420185185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45941.89420185185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45941.89420185185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45941.89420185185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45941.89420185185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45941.89420185185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45941.89420185185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45941.89420185185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45941.89420185185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45941.89420185185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45941.89420185185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45941.89420185185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45941.89420185185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45941.89420185185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45941.89420185185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45941.89420185185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45941.89420185185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45941.89420185185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45941.89420185185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45941.89420185185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45941.89420185185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45941.89420185185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45941.89420185185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45941.89420185185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45941.89420185185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45941.89420185185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45941.89420185185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45941.89420185185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45941.89420185185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45941.89420185185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45941.89420185185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45941.89420185185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45941.89420185185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45941.89420185185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45941.89420185185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45941.89420185185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45941.89420185185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45941.89420185185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45941.89420185185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45941.89420185185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45941.89420185185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45941.89420185185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45941.89420185185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45941.89420185185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45941.89420185185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45941.89420185185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45941.89420185185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45941.89420185185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45941.89420185185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45941.89420185185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45941.89420185185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45941.89420185185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45941.89420185185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45941.89420185185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45941.89420185185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45941.89420185185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45941.89420185185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45941.89420185185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45941.89420185185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45941.89420185185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45941.89420185185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45941.89420185185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45941.89420185185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45941.89420185185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45941.89420185185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45941.89420185185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45941.89420185185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45941.89420185185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45941.89420185185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45941.89420185185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45941.89420185185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45941.89420185185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45941.89420185185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45941.89420185185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45941.89420185185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45941.89420185185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45941.89420185185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45941.89420185185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45941.89420185185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45941.89420185185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45941.89420185185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45941.89420185185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45941.89420185185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45941.89420185185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45941.89420185185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45941.89420185185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45941.89420185185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45941.89420185185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45941.89420185185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45941.89420185185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45941.89420185185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45941.89420185185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45941.89420185185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45941.89420185185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45941.89420185185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45941.89420185185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45941.89420185185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45941.89420185185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45941.89420185185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45941.89420185185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45941.89420185185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45941.89420185185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45941.89420185185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45941.89420185185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45941.89420185185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45941.89420185185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45941.89420185185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45941.89420185185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45941.89420185185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45941.89420185185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45941.89420185185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45941.89420185185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45941.89420185185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45941.89420185185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45941.89420185185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45941.89420185185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45941.89420185185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45941.89420185185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45941.89420185185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45941.89420185185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45941.89420185185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45941.89420185185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45941.89420185185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45941.89420185185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45941.89420185185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45941.89420185185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45941.89420185185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45941.89420185185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45941.89420185185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45941.89420185185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45941.89420185185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45941.89420185185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45941.89420185185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45941.89420185185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45941.89420185185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45941.89420185185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45941.89420185185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45941.89420185185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45941.89420185185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45941.89420185185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45941.89420185185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45941.89420185185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45941.89420185185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45941.89420185185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45941.89420185185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45941.89420185185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45941.89420185185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45941.89420185185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45941.89420185185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45941.89420185185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45941.89420185185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45941.89420185185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45941.89420185185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45941.89420185185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45941.89420185185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45941.89420185185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45941.89420185185</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45941.89420185185</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50.062141666661773</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15.705324537033448</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35537</v>
      </c>
      <c r="E4" s="37" t="s">
        <v>38964</v>
      </c>
      <c r="F4" s="38" t="s">
        <v>39073</v>
      </c>
      <c r="G4" s="39" t="str">
        <f t="shared" ref="G4:G29" ca="1" si="1">IFERROR(NOW()-F4,"")</f>
        <v/>
      </c>
      <c r="H4" s="38">
        <v>45941.853414351855</v>
      </c>
      <c r="I4" s="37" t="str">
        <f>IFERROR(VLOOKUP(D4,DB!A:F,6,0),"")</f>
        <v>Generator-SG</v>
      </c>
      <c r="J4" s="37" t="str">
        <f>IFERROR(VLOOKUP(D4,DB!A:G,7,0),"")</f>
        <v>Vandalized</v>
      </c>
      <c r="K4" s="37" t="s">
        <v>39074</v>
      </c>
      <c r="L4" s="37" t="str">
        <f>IFERROR(VLOOKUP(D4,DB!A:I,9,0),"")</f>
        <v>Latis</v>
      </c>
    </row>
    <row r="5" spans="1:13" ht="15">
      <c r="A5" s="37"/>
      <c r="B5" s="37" t="str">
        <f>IFERROR(VLOOKUP(D5,DB!A:K,11,0),"")</f>
        <v/>
      </c>
      <c r="C5" s="37"/>
      <c r="D5" s="37"/>
      <c r="E5" s="37"/>
      <c r="F5" s="38"/>
      <c r="G5" s="39">
        <f t="shared" ca="1" si="1"/>
        <v>45941.89420185185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45941.89420185185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45941.89420185185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45941.89420185185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45941.89420185185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45941.89420185185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45941.89420185185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45941.89420185185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45941.89420185185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45941.89420185185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45941.89420185185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45941.89420185185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45941.89420185185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45941.89420185185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45941.89420185185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45941.89420185185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45941.89420185185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45941.89420185185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45941.89420185185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45941.89420185185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45941.89420185185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45941.89420185185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45941.89420185185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45941.89420185185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45941.89420185185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45941.89420185185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45941.89420185185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45941.89420185185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45941.89420185185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45941.89420185185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45941.89420185185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45941.89420185185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45941.89420185185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45941.89420185185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45941.89420185185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45941.89420185185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45941.89420185185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45941.89420185185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45941.89420185185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45941.89420185185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45941.89420185185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45941.89420185185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45941.89420185185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45941.89420185185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45941.89420185185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45941.89420185185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45941.89420185185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45941.89420185185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45941.89420185185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45941.89420185185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45941.89420185185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45941.89420185185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45941.89420185185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45941.89420185185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45941.89420185185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45941.89420185185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45941.89420185185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45941.89420185185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45941.89420185185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45941.89420185185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45941.89420185185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45941.89420185185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45941.89420185185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45941.89420185185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45941.89420185185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45941.89420185185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45941.89420185185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45941.89420185185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45941.89420185185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45941.89420185185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45941.89420185185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45941.89420185185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45941.89420185185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45941.89420185185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45941.89420185185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45941.89420185185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45941.89420185185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45941.89420185185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45941.89420185185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45941.89420185185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45941.89420185185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45941.89420185185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45941.89420185185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45941.89420185185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45941.89420185185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45941.89420185185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45941.89420185185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45941.89420185185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39075</v>
      </c>
      <c r="B2" s="146" t="s">
        <v>5398</v>
      </c>
      <c r="C2" s="145">
        <v>1</v>
      </c>
      <c r="D2" s="146" t="s">
        <v>34463</v>
      </c>
      <c r="E2" s="145" t="s">
        <v>39076</v>
      </c>
      <c r="F2" s="147">
        <v>45926.772847222222</v>
      </c>
      <c r="G2" s="148">
        <f ca="1">IFERROR(NOW()-F2,"-")</f>
        <v>15.121354629627604</v>
      </c>
      <c r="H2" s="149">
        <v>45927.449074074102</v>
      </c>
      <c r="I2" s="146" t="str">
        <f>IFERROR(VLOOKUP(D2,DB!A:F,6,0),"")</f>
        <v>SCECO</v>
      </c>
      <c r="J2" s="146" t="str">
        <f>IFERROR(VLOOKUP(D2,DB!A:G,7,0),"")</f>
        <v>Weak</v>
      </c>
      <c r="K2" s="145" t="s">
        <v>39077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39078</v>
      </c>
      <c r="B3" s="146" t="str">
        <f>IFERROR(VLOOKUP(D3,DB!A:K,11,0),"")</f>
        <v>R6</v>
      </c>
      <c r="C3" s="145">
        <v>1</v>
      </c>
      <c r="D3" s="146" t="s">
        <v>34282</v>
      </c>
      <c r="E3" s="145" t="s">
        <v>38964</v>
      </c>
      <c r="F3" s="149">
        <v>45939.529062499998</v>
      </c>
      <c r="G3" s="148">
        <f ca="1">IFERROR(NOW()-F3,"-")</f>
        <v>2.3651393518521218</v>
      </c>
      <c r="H3" s="149">
        <v>45927.987534722219</v>
      </c>
      <c r="I3" s="146" t="str">
        <f>IFERROR(VLOOKUP(D3,DB!A:F,6,0),"")</f>
        <v>SCECO</v>
      </c>
      <c r="J3" s="146" t="str">
        <f>IFERROR(VLOOKUP(D3,DB!A:G,7,0),"")</f>
        <v>Vandalized</v>
      </c>
      <c r="K3" s="145" t="s">
        <v>39079</v>
      </c>
      <c r="L3" s="146" t="str">
        <f>IFERROR(VLOOKUP(D3,DB!A:I,9,0),"")</f>
        <v>Latis</v>
      </c>
    </row>
    <row r="4" spans="1:16383" ht="31.5" customHeight="1">
      <c r="A4" s="145" t="s">
        <v>39080</v>
      </c>
      <c r="B4" s="146" t="s">
        <v>5398</v>
      </c>
      <c r="C4" s="145">
        <v>1</v>
      </c>
      <c r="D4" s="146" t="s">
        <v>32861</v>
      </c>
      <c r="E4" s="145" t="s">
        <v>39076</v>
      </c>
      <c r="F4" s="147">
        <v>45933.880972222221</v>
      </c>
      <c r="G4" s="148">
        <f ca="1">IFERROR(NOW()-F4,"-")</f>
        <v>8.0132296296287677</v>
      </c>
      <c r="H4" s="149">
        <v>45929.455266203702</v>
      </c>
      <c r="I4" s="146" t="str">
        <f>IFERROR(VLOOKUP(D4,DB!A:F,6,0),"")</f>
        <v>SCECO</v>
      </c>
      <c r="J4" s="146" t="str">
        <f>IFERROR(VLOOKUP(D4,DB!A:G,7,0),"")</f>
        <v>In progress</v>
      </c>
      <c r="K4" s="145" t="s">
        <v>39081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39082</v>
      </c>
      <c r="B5" s="146" t="s">
        <v>5398</v>
      </c>
      <c r="C5" s="145">
        <v>1</v>
      </c>
      <c r="D5" s="146" t="s">
        <v>33408</v>
      </c>
      <c r="E5" s="145" t="s">
        <v>38964</v>
      </c>
      <c r="F5" s="147">
        <v>45941.023958333331</v>
      </c>
      <c r="G5" s="148">
        <f ca="1">IFERROR(NOW()-F5,"-")</f>
        <v>0.87024351851869142</v>
      </c>
      <c r="H5" s="149">
        <v>45934.470231481479</v>
      </c>
      <c r="I5" s="146" t="str">
        <f>IFERROR(VLOOKUP(D5,DB!A:F,6,0),"")</f>
        <v>SCECO</v>
      </c>
      <c r="J5" s="146" t="str">
        <f>IFERROR(VLOOKUP(D5,DB!A:G,7,0),"")</f>
        <v>Dead</v>
      </c>
      <c r="K5" s="145" t="s">
        <v>39081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39083</v>
      </c>
      <c r="B6" s="145" t="str">
        <f>IFERROR(VLOOKUP(D6,DB!A:K,11,0),"")</f>
        <v>R6</v>
      </c>
      <c r="C6" s="145">
        <v>1</v>
      </c>
      <c r="D6" s="145" t="s">
        <v>33216</v>
      </c>
      <c r="E6" s="145" t="s">
        <v>38964</v>
      </c>
      <c r="F6" s="147">
        <v>45941.763437499998</v>
      </c>
      <c r="G6" s="148">
        <f ca="1">IFERROR(NOW()-F6,"-")</f>
        <v>0.13076435185212176</v>
      </c>
      <c r="H6" s="147">
        <v>45941.7577662037</v>
      </c>
      <c r="I6" s="145" t="str">
        <f>IFERROR(VLOOKUP(D6,DB!A:F,6,0),"")</f>
        <v>SCECO</v>
      </c>
      <c r="J6" s="145" t="str">
        <f>IFERROR(VLOOKUP(D6,DB!A:G,7,0),"")</f>
        <v>Dead</v>
      </c>
      <c r="K6" s="145" t="s">
        <v>39084</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39085</v>
      </c>
      <c r="B7" s="145" t="str">
        <f>IFERROR(VLOOKUP(D7,DB!A:K,11,0),"")</f>
        <v>R6</v>
      </c>
      <c r="C7" s="145">
        <v>1</v>
      </c>
      <c r="D7" s="145" t="s">
        <v>32435</v>
      </c>
      <c r="E7" s="145" t="s">
        <v>38964</v>
      </c>
      <c r="F7" s="147">
        <v>45941.842129629629</v>
      </c>
      <c r="G7" s="148">
        <f ca="1">IFERROR(NOW()-F7,"-")</f>
        <v>5.2072222220886033E-2</v>
      </c>
      <c r="H7" s="147">
        <v>45941.826874999999</v>
      </c>
      <c r="I7" s="145" t="str">
        <f>IFERROR(VLOOKUP(D7,DB!A:F,6,0),"")</f>
        <v>SCECO</v>
      </c>
      <c r="J7" s="145" t="str">
        <f>IFERROR(VLOOKUP(D7,DB!A:G,7,0),"")</f>
        <v>Good</v>
      </c>
      <c r="K7" s="145" t="s">
        <v>39086</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45941.89420185185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1"/>
      <c r="E9" s="109"/>
      <c r="F9" s="110"/>
      <c r="G9" s="78">
        <f ca="1">IFERROR(NOW()-F9,"-")</f>
        <v>45941.89420185185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45941.89420185185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45941.89420185185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45941.89420185185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45941.89420185185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45941.89420185185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45941.89420185185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45941.89420185185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45941.89420185185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45941.89420185185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45941.89420185185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45941.89420185185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45941.89420185185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45941.89420185185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45941.89420185185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45941.89420185185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45941.89420185185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45941.89420185185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45941.89420185185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45941.89420185185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45941.89420185185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45941.89420185185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45941.89420185185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45941.89420185185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45941.89420185185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45941.89420185185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45941.89420185185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45941.89420185185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45941.89420185185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45941.89420185185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45941.89420185185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45941.89420185185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45941.89420185185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45941.89420185185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45941.89420185185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45941.89420185185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45941.89420185185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45941.89420185185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45941.89420185185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45941.89420185185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45941.89420185185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45941.89420185185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45941.89420185185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45941.89420185185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45941.89420185185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45941.89420185185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45941.89420185185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45941.89420185185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45941.89420185185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45941.89420185185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45941.89420185185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45941.89420185185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45941.89420185185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45941.89420185185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45941.89420185185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45941.89420185185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45941.89420185185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45941.89420185185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45941.89420185185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45941.89420185185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45941.89420185185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45941.89420185185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45941.89420185185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45941.89420185185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45941.89420185185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45941.89420185185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45941.89420185185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45941.89420185185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45941.89420185185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45941.89420185185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45941.89420185185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45941.89420185185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45941.89420185185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45941.89420185185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45941.89420185185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45941.89420185185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45941.89420185185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45941.89420185185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45941.89420185185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45941.89420185185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45941.89420185185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45941.89420185185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45941.89420185185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45941.89420185185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45941.89420185185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45941.89420185185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45941.89420185185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45941.89420185185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45941.89420185185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45941.89420185185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45941.89420185185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45941.89420185185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45941.89420185185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45941.89420185185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45941.89420185185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45941.89420185185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45941.89420185185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45941.89420185185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45941.89420185185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45941.89420185185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45941.89420185185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45941.89420185185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45941.89420185185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45941.89420185185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45941.89420185185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45941.89420185185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45941.89420185185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45941.89420185185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45941.89420185185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45941.89420185185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45941.89420185185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45941.89420185185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45941.89420185185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45941.89420185185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45941.89420185185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45941.89420185185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45941.89420185185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45941.89420185185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45941.89420185185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45941.89420185185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45941.89420185185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45941.89420185185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45941.89420185185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45941.89420185185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45941.89420185185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45941.89420185185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45941.89420185185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45941.89420185185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45941.89420185185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45941.89420185185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45941.89420185185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45941.89420185185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45941.89420185185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45941.89420185185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45941.89420185185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45941.89420185185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45941.89420185185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45941.89420185185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45941.89420185185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45941.89420185185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45941.89420185185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45941.89420185185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45941.89420185185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45941.89420185185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45941.89420185185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45941.89420185185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45941.89420185185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45941.89420185185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45941.89420185185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45941.89420185185</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2025-10-11T18:28:06Z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